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3" r:id="rId1"/>
    <sheet name="儿童友好社区1" sheetId="1" r:id="rId2"/>
    <sheet name="儿童友好社区2" sheetId="2" r:id="rId3"/>
  </sheets>
  <definedNames>
    <definedName name="_xlnm._FilterDatabase" localSheetId="1" hidden="1">儿童友好社区1!$A$4:$D$89</definedName>
    <definedName name="_xlnm.Print_Area" localSheetId="1">儿童友好社区1!$A$1:$K$89</definedName>
    <definedName name="_xlnm.Print_Titles" localSheetId="1">儿童友好社区1!$1:$4</definedName>
    <definedName name="_xlnm.Print_Titles" localSheetId="2">儿童友好社区2!$1:$4</definedName>
  </definedNames>
  <calcPr calcId="144525"/>
</workbook>
</file>

<file path=xl/comments1.xml><?xml version="1.0" encoding="utf-8"?>
<comments xmlns="http://schemas.openxmlformats.org/spreadsheetml/2006/main">
  <authors>
    <author>sdp</author>
  </authors>
  <commentList>
    <comment ref="B5" authorId="0">
      <text>
        <r>
          <rPr>
            <b/>
            <sz val="9"/>
            <rFont val="宋体"/>
            <charset val="134"/>
          </rPr>
          <t>sdp:</t>
        </r>
        <r>
          <rPr>
            <sz val="9"/>
            <rFont val="宋体"/>
            <charset val="134"/>
          </rPr>
          <t xml:space="preserve">
通过前期对7个红色点位的走访，设计不同类型的亲子（儿童）新浜“红色友好”体验线路，一是让新浜未成年人通过定向、打卡、互动的形式了解新浜的文化和历史，二是通过点位的布置和宣传，让更多的未成年人过来参与。形成一条学习、互动、有趣的爱国主义教育线路。</t>
        </r>
      </text>
    </comment>
    <comment ref="B6" authorId="0">
      <text>
        <r>
          <rPr>
            <b/>
            <sz val="9"/>
            <rFont val="宋体"/>
            <charset val="134"/>
          </rPr>
          <t>sdp:</t>
        </r>
        <r>
          <rPr>
            <sz val="9"/>
            <rFont val="宋体"/>
            <charset val="134"/>
          </rPr>
          <t xml:space="preserve">
根据NPC的要求，各组合作完成农耕任务，结合插秧节、丰收节等</t>
        </r>
      </text>
    </comment>
    <comment ref="B7" authorId="0">
      <text>
        <r>
          <rPr>
            <b/>
            <sz val="9"/>
            <rFont val="宋体"/>
            <charset val="134"/>
          </rPr>
          <t>sdp:</t>
        </r>
        <r>
          <rPr>
            <sz val="9"/>
            <rFont val="宋体"/>
            <charset val="134"/>
          </rPr>
          <t xml:space="preserve">
选择一个密码箱，在此处找到密码纸，通过密码纸打开装有题库的密码箱。小组根据密码箱内的题目，完成“听红色歌曲歌词猜红色歌曲名称”和“根据提示猜重要革命事件”两个游戏10道题的任务，如正确率未达到80%，则需重新选择密码箱并寻找对应密码纸。</t>
        </r>
      </text>
    </comment>
    <comment ref="B8" authorId="0">
      <text>
        <r>
          <rPr>
            <b/>
            <sz val="9"/>
            <rFont val="宋体"/>
            <charset val="134"/>
          </rPr>
          <t>sdp:</t>
        </r>
        <r>
          <rPr>
            <sz val="9"/>
            <rFont val="宋体"/>
            <charset val="134"/>
          </rPr>
          <t xml:space="preserve">
根据NPC发放的图册，寻找展馆内的相应的展品，根据展品上的描述补齐图册中缺失的内容，填写完成后交给NPC确认。</t>
        </r>
      </text>
    </comment>
    <comment ref="B9" authorId="0">
      <text>
        <r>
          <rPr>
            <b/>
            <sz val="9"/>
            <rFont val="宋体"/>
            <charset val="134"/>
          </rPr>
          <t>sdp:</t>
        </r>
        <r>
          <rPr>
            <sz val="9"/>
            <rFont val="宋体"/>
            <charset val="134"/>
          </rPr>
          <t xml:space="preserve">
根据NPC的提示，寻找隐藏在展馆里里的五种颜色的徽章，找齐后按照顺序佩戴，在寻找过程中参观展馆、学习知识。</t>
        </r>
      </text>
    </comment>
    <comment ref="B10" authorId="0">
      <text>
        <r>
          <rPr>
            <b/>
            <sz val="9"/>
            <rFont val="宋体"/>
            <charset val="134"/>
          </rPr>
          <t>sdp:</t>
        </r>
        <r>
          <rPr>
            <sz val="9"/>
            <rFont val="宋体"/>
            <charset val="134"/>
          </rPr>
          <t xml:space="preserve">
根据NPC提供的照片模板，在指定的位置以相同的构图手举党旗、按顺序佩戴徽章进行拍照，经过NPC确认后完成任务。</t>
        </r>
      </text>
    </comment>
    <comment ref="B11" authorId="0">
      <text>
        <r>
          <rPr>
            <b/>
            <sz val="9"/>
            <rFont val="宋体"/>
            <charset val="134"/>
          </rPr>
          <t>sdp:</t>
        </r>
        <r>
          <rPr>
            <sz val="9"/>
            <rFont val="宋体"/>
            <charset val="134"/>
          </rPr>
          <t xml:space="preserve">
儿童友好形象将长期置放于打卡点位，营造友好氛围，让儿童站在“一米高度”看新浜风采</t>
        </r>
      </text>
    </comment>
  </commentList>
</comments>
</file>

<file path=xl/sharedStrings.xml><?xml version="1.0" encoding="utf-8"?>
<sst xmlns="http://schemas.openxmlformats.org/spreadsheetml/2006/main" count="477" uniqueCount="257">
  <si>
    <r>
      <rPr>
        <sz val="18"/>
        <color theme="1"/>
        <rFont val="方正小标宋简体"/>
        <charset val="134"/>
      </rPr>
      <t>报价汇总</t>
    </r>
  </si>
  <si>
    <r>
      <rPr>
        <sz val="11"/>
        <color theme="1"/>
        <rFont val="仿宋_GB2312"/>
        <charset val="134"/>
      </rPr>
      <t>报价单位（盖章）：</t>
    </r>
  </si>
  <si>
    <r>
      <rPr>
        <sz val="11"/>
        <color theme="1"/>
        <rFont val="仿宋_GB2312"/>
        <charset val="134"/>
      </rPr>
      <t>单位：元</t>
    </r>
  </si>
  <si>
    <r>
      <rPr>
        <sz val="11"/>
        <color theme="1"/>
        <rFont val="仿宋_GB2312"/>
        <charset val="134"/>
      </rPr>
      <t>序号</t>
    </r>
  </si>
  <si>
    <r>
      <rPr>
        <sz val="11"/>
        <color theme="1"/>
        <rFont val="仿宋_GB2312"/>
        <charset val="134"/>
      </rPr>
      <t>项目</t>
    </r>
  </si>
  <si>
    <r>
      <rPr>
        <sz val="11"/>
        <color theme="1"/>
        <rFont val="仿宋_GB2312"/>
        <charset val="134"/>
      </rPr>
      <t>报价金额</t>
    </r>
  </si>
  <si>
    <r>
      <rPr>
        <sz val="11"/>
        <color theme="1"/>
        <rFont val="仿宋_GB2312"/>
        <charset val="134"/>
      </rPr>
      <t>备注</t>
    </r>
  </si>
  <si>
    <r>
      <rPr>
        <sz val="11"/>
        <color theme="1"/>
        <rFont val="仿宋_GB2312"/>
        <charset val="134"/>
      </rPr>
      <t>新浜镇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上海市儿童友好社区创建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布置</t>
    </r>
  </si>
  <si>
    <r>
      <rPr>
        <sz val="11"/>
        <color theme="1"/>
        <rFont val="仿宋_GB2312"/>
        <charset val="134"/>
      </rPr>
      <t>新浜镇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上海市儿童友好社区创建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活动</t>
    </r>
  </si>
  <si>
    <r>
      <t>合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仿宋_GB2312"/>
        <charset val="134"/>
      </rPr>
      <t>计</t>
    </r>
  </si>
  <si>
    <t>新浜镇“上海市儿童友好社区创建”项目报价单</t>
  </si>
  <si>
    <t>报价单位（盖章）：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</si>
  <si>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</si>
  <si>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项目</t>
    </r>
  </si>
  <si>
    <r>
      <rPr>
        <b/>
        <sz val="12"/>
        <rFont val="仿宋_GB2312"/>
        <charset val="134"/>
      </rPr>
      <t>材质</t>
    </r>
  </si>
  <si>
    <r>
      <rPr>
        <b/>
        <sz val="12"/>
        <rFont val="仿宋_GB2312"/>
        <charset val="134"/>
      </rPr>
      <t>规格</t>
    </r>
  </si>
  <si>
    <r>
      <rPr>
        <b/>
        <sz val="12"/>
        <rFont val="仿宋_GB2312"/>
        <charset val="134"/>
      </rPr>
      <t>报价明细</t>
    </r>
  </si>
  <si>
    <r>
      <rPr>
        <b/>
        <sz val="12"/>
        <rFont val="仿宋_GB2312"/>
        <charset val="134"/>
      </rPr>
      <t>参考示意图（部分）</t>
    </r>
  </si>
  <si>
    <r>
      <rPr>
        <sz val="12"/>
        <rFont val="仿宋_GB2312"/>
        <charset val="134"/>
      </rPr>
      <t>备注</t>
    </r>
  </si>
  <si>
    <r>
      <rPr>
        <b/>
        <sz val="12"/>
        <rFont val="仿宋_GB2312"/>
        <charset val="134"/>
      </rPr>
      <t>位置</t>
    </r>
  </si>
  <si>
    <r>
      <rPr>
        <b/>
        <sz val="12"/>
        <rFont val="仿宋_GB2312"/>
        <charset val="134"/>
      </rPr>
      <t>单位</t>
    </r>
  </si>
  <si>
    <r>
      <rPr>
        <b/>
        <sz val="12"/>
        <rFont val="仿宋_GB2312"/>
        <charset val="134"/>
      </rPr>
      <t>数量</t>
    </r>
  </si>
  <si>
    <r>
      <rPr>
        <b/>
        <sz val="12"/>
        <rFont val="仿宋_GB2312"/>
        <charset val="134"/>
      </rPr>
      <t>单价</t>
    </r>
  </si>
  <si>
    <r>
      <rPr>
        <b/>
        <sz val="12"/>
        <rFont val="仿宋_GB2312"/>
        <charset val="134"/>
      </rPr>
      <t>小计</t>
    </r>
  </si>
  <si>
    <r>
      <rPr>
        <b/>
        <sz val="12"/>
        <rFont val="仿宋_GB2312"/>
        <charset val="134"/>
      </rPr>
      <t>新浜镇友谊儿童之家小计</t>
    </r>
  </si>
  <si>
    <r>
      <rPr>
        <sz val="12"/>
        <rFont val="仿宋_GB2312"/>
        <charset val="134"/>
      </rPr>
      <t>墙面布置</t>
    </r>
  </si>
  <si>
    <r>
      <rPr>
        <sz val="12"/>
        <rFont val="仿宋_GB2312"/>
        <charset val="134"/>
      </rPr>
      <t>隔断（轻钢龙骨隔断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纸面石膏板）</t>
    </r>
  </si>
  <si>
    <r>
      <t>2.8m*10m*2</t>
    </r>
    <r>
      <rPr>
        <sz val="12"/>
        <rFont val="仿宋_GB2312"/>
        <charset val="134"/>
      </rPr>
      <t>面</t>
    </r>
  </si>
  <si>
    <r>
      <rPr>
        <sz val="12"/>
        <rFont val="仿宋_GB2312"/>
        <charset val="134"/>
      </rPr>
      <t>二楼活动室</t>
    </r>
  </si>
  <si>
    <t>m²</t>
  </si>
  <si>
    <r>
      <t>PVC</t>
    </r>
    <r>
      <rPr>
        <sz val="12"/>
        <rFont val="仿宋_GB2312"/>
        <charset val="134"/>
      </rPr>
      <t>展板</t>
    </r>
  </si>
  <si>
    <r>
      <rPr>
        <sz val="12"/>
        <rFont val="仿宋_GB2312"/>
        <charset val="134"/>
      </rPr>
      <t>乐高互动墙面（底板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造型）</t>
    </r>
  </si>
  <si>
    <r>
      <rPr>
        <sz val="12"/>
        <rFont val="仿宋_GB2312"/>
        <charset val="134"/>
      </rPr>
      <t>积木墙面底板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造型</t>
    </r>
  </si>
  <si>
    <t>1.5*10m</t>
  </si>
  <si>
    <r>
      <rPr>
        <sz val="12"/>
        <rFont val="仿宋_GB2312"/>
        <charset val="134"/>
      </rPr>
      <t>乐高积木套装</t>
    </r>
  </si>
  <si>
    <r>
      <rPr>
        <sz val="12"/>
        <rFont val="仿宋_GB2312"/>
        <charset val="134"/>
      </rPr>
      <t>塑料</t>
    </r>
  </si>
  <si>
    <r>
      <rPr>
        <sz val="12"/>
        <rFont val="仿宋_GB2312"/>
        <charset val="134"/>
      </rPr>
      <t>块</t>
    </r>
  </si>
  <si>
    <r>
      <rPr>
        <sz val="12"/>
        <rFont val="仿宋_GB2312"/>
        <charset val="134"/>
      </rPr>
      <t>儿童友好地图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倡议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创建整体墙面</t>
    </r>
  </si>
  <si>
    <r>
      <t>3mm</t>
    </r>
    <r>
      <rPr>
        <sz val="12"/>
        <rFont val="仿宋_GB2312"/>
        <charset val="134"/>
      </rPr>
      <t>亚克力雕刻印刷</t>
    </r>
    <r>
      <rPr>
        <sz val="12"/>
        <rFont val="Times New Roman"/>
        <charset val="134"/>
      </rPr>
      <t>+8mm</t>
    </r>
    <r>
      <rPr>
        <sz val="12"/>
        <rFont val="仿宋_GB2312"/>
        <charset val="134"/>
      </rPr>
      <t>雪弗板</t>
    </r>
  </si>
  <si>
    <t>400*180cm*2</t>
  </si>
  <si>
    <r>
      <rPr>
        <sz val="12"/>
        <rFont val="仿宋_GB2312"/>
        <charset val="134"/>
      </rPr>
      <t>底楼楼道</t>
    </r>
  </si>
  <si>
    <r>
      <rPr>
        <sz val="12"/>
        <rFont val="仿宋_GB2312"/>
        <charset val="134"/>
      </rPr>
      <t>消防箱贴画</t>
    </r>
  </si>
  <si>
    <r>
      <t>PP</t>
    </r>
    <r>
      <rPr>
        <sz val="12"/>
        <rFont val="仿宋_GB2312"/>
        <charset val="134"/>
      </rPr>
      <t>画报</t>
    </r>
  </si>
  <si>
    <t>100*200cm</t>
  </si>
  <si>
    <r>
      <rPr>
        <sz val="12"/>
        <rFont val="仿宋_GB2312"/>
        <charset val="134"/>
      </rPr>
      <t>底楼楼道口</t>
    </r>
  </si>
  <si>
    <r>
      <rPr>
        <sz val="12"/>
        <rFont val="仿宋_GB2312"/>
        <charset val="134"/>
      </rPr>
      <t>指引地贴</t>
    </r>
  </si>
  <si>
    <r>
      <rPr>
        <sz val="12"/>
        <rFont val="仿宋_GB2312"/>
        <charset val="134"/>
      </rPr>
      <t>防磨地贴</t>
    </r>
  </si>
  <si>
    <t>80*80cm</t>
  </si>
  <si>
    <r>
      <rPr>
        <sz val="12"/>
        <rFont val="仿宋_GB2312"/>
        <charset val="134"/>
      </rPr>
      <t>门口到室内</t>
    </r>
  </si>
  <si>
    <r>
      <rPr>
        <sz val="12"/>
        <rFont val="仿宋_GB2312"/>
        <charset val="134"/>
      </rPr>
      <t>楼梯墙面（志愿服务）</t>
    </r>
  </si>
  <si>
    <t>100cm*600</t>
  </si>
  <si>
    <r>
      <rPr>
        <sz val="12"/>
        <rFont val="仿宋_GB2312"/>
        <charset val="134"/>
      </rPr>
      <t>楼梯</t>
    </r>
  </si>
  <si>
    <r>
      <rPr>
        <sz val="12"/>
        <rFont val="仿宋_GB2312"/>
        <charset val="134"/>
      </rPr>
      <t>安全提示牌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氛围标识</t>
    </r>
  </si>
  <si>
    <r>
      <t>80*80cm*10</t>
    </r>
    <r>
      <rPr>
        <sz val="12"/>
        <rFont val="仿宋_GB2312"/>
        <charset val="134"/>
      </rPr>
      <t>块</t>
    </r>
  </si>
  <si>
    <r>
      <rPr>
        <sz val="12"/>
        <rFont val="仿宋_GB2312"/>
        <charset val="134"/>
      </rPr>
      <t>游乐区域</t>
    </r>
  </si>
  <si>
    <r>
      <rPr>
        <sz val="12"/>
        <rFont val="仿宋_GB2312"/>
        <charset val="134"/>
      </rPr>
      <t>二十四节气</t>
    </r>
  </si>
  <si>
    <t>42.5*10cm</t>
  </si>
  <si>
    <r>
      <rPr>
        <sz val="12"/>
        <rFont val="仿宋_GB2312"/>
        <charset val="134"/>
      </rPr>
      <t>楼梯转角红色教育普及</t>
    </r>
  </si>
  <si>
    <t>500*100cm</t>
  </si>
  <si>
    <r>
      <rPr>
        <sz val="12"/>
        <rFont val="仿宋_GB2312"/>
        <charset val="134"/>
      </rPr>
      <t>垃圾分类宣传版面</t>
    </r>
  </si>
  <si>
    <t>200*90cm</t>
  </si>
  <si>
    <r>
      <rPr>
        <sz val="12"/>
        <rFont val="仿宋_GB2312"/>
        <charset val="134"/>
      </rPr>
      <t>二楼平台</t>
    </r>
  </si>
  <si>
    <r>
      <rPr>
        <sz val="12"/>
        <rFont val="宋体"/>
        <charset val="134"/>
      </rPr>
      <t>㎡</t>
    </r>
  </si>
  <si>
    <r>
      <rPr>
        <sz val="12"/>
        <rFont val="仿宋_GB2312"/>
        <charset val="134"/>
      </rPr>
      <t>启新门头</t>
    </r>
  </si>
  <si>
    <t>60*200</t>
  </si>
  <si>
    <r>
      <rPr>
        <sz val="12"/>
        <rFont val="仿宋_GB2312"/>
        <charset val="134"/>
      </rPr>
      <t>底楼门口</t>
    </r>
  </si>
  <si>
    <r>
      <rPr>
        <sz val="12"/>
        <rFont val="仿宋_GB2312"/>
        <charset val="134"/>
      </rPr>
      <t>玻璃腰贴</t>
    </r>
  </si>
  <si>
    <r>
      <t>UV</t>
    </r>
    <r>
      <rPr>
        <sz val="12"/>
        <rFont val="仿宋_GB2312"/>
        <charset val="134"/>
      </rPr>
      <t>印刷</t>
    </r>
  </si>
  <si>
    <t>15cm*90cm</t>
  </si>
  <si>
    <r>
      <rPr>
        <sz val="12"/>
        <rFont val="仿宋_GB2312"/>
        <charset val="134"/>
      </rPr>
      <t>启新儿童之家标识</t>
    </r>
  </si>
  <si>
    <t>50cm*80cm</t>
  </si>
  <si>
    <r>
      <rPr>
        <sz val="12"/>
        <rFont val="仿宋_GB2312"/>
        <charset val="134"/>
      </rPr>
      <t>儿童包柱</t>
    </r>
  </si>
  <si>
    <t>280*164cm</t>
  </si>
  <si>
    <r>
      <rPr>
        <sz val="12"/>
        <rFont val="仿宋_GB2312"/>
        <charset val="134"/>
      </rPr>
      <t>儿童身高标尺</t>
    </r>
  </si>
  <si>
    <t>200*70cm</t>
  </si>
  <si>
    <r>
      <rPr>
        <sz val="12"/>
        <rFont val="仿宋_GB2312"/>
        <charset val="134"/>
      </rPr>
      <t>制度上墙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活动风采</t>
    </r>
  </si>
  <si>
    <r>
      <t>PVC</t>
    </r>
    <r>
      <rPr>
        <sz val="12"/>
        <rFont val="仿宋_GB2312"/>
        <charset val="134"/>
      </rPr>
      <t>板雕刻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磁贴底板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画面</t>
    </r>
  </si>
  <si>
    <t>1.3m*10m</t>
  </si>
  <si>
    <r>
      <rPr>
        <sz val="12"/>
        <rFont val="仿宋_GB2312"/>
        <charset val="134"/>
      </rPr>
      <t>儿童软垫</t>
    </r>
  </si>
  <si>
    <r>
      <t>PVC2cm</t>
    </r>
    <r>
      <rPr>
        <sz val="12"/>
        <rFont val="仿宋_GB2312"/>
        <charset val="134"/>
      </rPr>
      <t>厚度</t>
    </r>
  </si>
  <si>
    <t>650*500cm</t>
  </si>
  <si>
    <r>
      <rPr>
        <sz val="12"/>
        <rFont val="仿宋_GB2312"/>
        <charset val="134"/>
      </rPr>
      <t>儿童围栏</t>
    </r>
  </si>
  <si>
    <r>
      <rPr>
        <sz val="12"/>
        <rFont val="仿宋_GB2312"/>
        <charset val="134"/>
      </rPr>
      <t>儿童用品</t>
    </r>
  </si>
  <si>
    <r>
      <rPr>
        <sz val="12"/>
        <rFont val="仿宋_GB2312"/>
        <charset val="134"/>
      </rPr>
      <t>米</t>
    </r>
  </si>
  <si>
    <r>
      <rPr>
        <sz val="12"/>
        <rFont val="仿宋_GB2312"/>
        <charset val="134"/>
      </rPr>
      <t>儿童书架</t>
    </r>
  </si>
  <si>
    <r>
      <rPr>
        <sz val="12"/>
        <rFont val="仿宋_GB2312"/>
        <charset val="134"/>
      </rPr>
      <t>儿童书架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收纳</t>
    </r>
  </si>
  <si>
    <t>120cm</t>
  </si>
  <si>
    <r>
      <rPr>
        <sz val="12"/>
        <rFont val="仿宋_GB2312"/>
        <charset val="134"/>
      </rPr>
      <t>组</t>
    </r>
  </si>
  <si>
    <r>
      <rPr>
        <sz val="12"/>
        <rFont val="仿宋_GB2312"/>
        <charset val="134"/>
      </rPr>
      <t>儿童玩具</t>
    </r>
  </si>
  <si>
    <r>
      <rPr>
        <sz val="12"/>
        <rFont val="仿宋_GB2312"/>
        <charset val="134"/>
      </rPr>
      <t>常规</t>
    </r>
  </si>
  <si>
    <r>
      <rPr>
        <sz val="12"/>
        <rFont val="仿宋_GB2312"/>
        <charset val="134"/>
      </rPr>
      <t>暂估，按实结算，提供采购依据</t>
    </r>
  </si>
  <si>
    <r>
      <rPr>
        <sz val="12"/>
        <rFont val="仿宋_GB2312"/>
        <charset val="134"/>
      </rPr>
      <t>儿童绘本</t>
    </r>
  </si>
  <si>
    <r>
      <rPr>
        <sz val="12"/>
        <rFont val="仿宋_GB2312"/>
        <charset val="134"/>
      </rPr>
      <t>绘本等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册</t>
    </r>
  </si>
  <si>
    <r>
      <rPr>
        <sz val="12"/>
        <rFont val="仿宋_GB2312"/>
        <charset val="134"/>
      </rPr>
      <t>母婴室布置</t>
    </r>
  </si>
  <si>
    <r>
      <rPr>
        <sz val="12"/>
        <rFont val="仿宋_GB2312"/>
        <charset val="134"/>
      </rPr>
      <t>窗帘布</t>
    </r>
  </si>
  <si>
    <r>
      <rPr>
        <sz val="12"/>
        <rFont val="仿宋_GB2312"/>
        <charset val="134"/>
      </rPr>
      <t>二楼卫生间</t>
    </r>
  </si>
  <si>
    <r>
      <rPr>
        <sz val="12"/>
        <rFont val="仿宋_GB2312"/>
        <charset val="134"/>
      </rPr>
      <t>面</t>
    </r>
  </si>
  <si>
    <r>
      <rPr>
        <sz val="12"/>
        <rFont val="仿宋_GB2312"/>
        <charset val="134"/>
      </rPr>
      <t>换尿布台</t>
    </r>
  </si>
  <si>
    <r>
      <rPr>
        <sz val="12"/>
        <rFont val="仿宋_GB2312"/>
        <charset val="134"/>
      </rPr>
      <t>个</t>
    </r>
  </si>
  <si>
    <r>
      <rPr>
        <sz val="12"/>
        <rFont val="仿宋_GB2312"/>
        <charset val="134"/>
      </rPr>
      <t>户外双层滑滑梯</t>
    </r>
  </si>
  <si>
    <r>
      <rPr>
        <sz val="12"/>
        <rFont val="仿宋_GB2312"/>
        <charset val="134"/>
      </rPr>
      <t>双层滑滑梯</t>
    </r>
  </si>
  <si>
    <t>360*300*280cm</t>
  </si>
  <si>
    <r>
      <rPr>
        <sz val="12"/>
        <rFont val="仿宋_GB2312"/>
        <charset val="134"/>
      </rPr>
      <t>户外区域</t>
    </r>
  </si>
  <si>
    <r>
      <rPr>
        <sz val="12"/>
        <rFont val="仿宋_GB2312"/>
        <charset val="134"/>
      </rPr>
      <t>户外草皮</t>
    </r>
  </si>
  <si>
    <r>
      <rPr>
        <sz val="12"/>
        <rFont val="仿宋_GB2312"/>
        <charset val="134"/>
      </rPr>
      <t>儿童加厚草皮</t>
    </r>
  </si>
  <si>
    <t>600*1100cm</t>
  </si>
  <si>
    <r>
      <rPr>
        <sz val="12"/>
        <rFont val="仿宋_GB2312"/>
        <charset val="134"/>
      </rPr>
      <t>儿童沙池</t>
    </r>
  </si>
  <si>
    <r>
      <rPr>
        <sz val="12"/>
        <rFont val="仿宋_GB2312"/>
        <charset val="134"/>
      </rPr>
      <t>水泥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黄沙</t>
    </r>
    <r>
      <rPr>
        <sz val="12"/>
        <rFont val="Times New Roman"/>
        <charset val="134"/>
      </rPr>
      <t>+30cm</t>
    </r>
    <r>
      <rPr>
        <sz val="12"/>
        <rFont val="仿宋_GB2312"/>
        <charset val="134"/>
      </rPr>
      <t>深度</t>
    </r>
  </si>
  <si>
    <t>500*340cm</t>
  </si>
  <si>
    <r>
      <rPr>
        <sz val="12"/>
        <rFont val="仿宋_GB2312"/>
        <charset val="134"/>
      </rPr>
      <t>儿童安全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（卫生间用品、防撞条、安全插座等）</t>
    </r>
  </si>
  <si>
    <r>
      <rPr>
        <sz val="12"/>
        <rFont val="仿宋_GB2312"/>
        <charset val="134"/>
      </rPr>
      <t>所有区域</t>
    </r>
  </si>
  <si>
    <r>
      <rPr>
        <sz val="12"/>
        <rFont val="仿宋_GB2312"/>
        <charset val="134"/>
      </rPr>
      <t>友好地图手绘</t>
    </r>
  </si>
  <si>
    <r>
      <rPr>
        <sz val="12"/>
        <rFont val="仿宋_GB2312"/>
        <charset val="134"/>
      </rPr>
      <t>设计</t>
    </r>
  </si>
  <si>
    <r>
      <rPr>
        <sz val="12"/>
        <rFont val="仿宋_GB2312"/>
        <charset val="134"/>
      </rPr>
      <t>新浜镇儿童友好区域手绘</t>
    </r>
  </si>
  <si>
    <r>
      <rPr>
        <sz val="12"/>
        <rFont val="仿宋_GB2312"/>
        <charset val="134"/>
      </rPr>
      <t>运输费</t>
    </r>
  </si>
  <si>
    <t>/</t>
  </si>
  <si>
    <r>
      <rPr>
        <sz val="12"/>
        <rFont val="仿宋_GB2312"/>
        <charset val="134"/>
      </rPr>
      <t>车</t>
    </r>
  </si>
  <si>
    <r>
      <rPr>
        <sz val="12"/>
        <rFont val="仿宋_GB2312"/>
        <charset val="134"/>
      </rPr>
      <t>人工</t>
    </r>
  </si>
  <si>
    <r>
      <rPr>
        <sz val="12"/>
        <rFont val="仿宋_GB2312"/>
        <charset val="134"/>
      </rPr>
      <t>工</t>
    </r>
  </si>
  <si>
    <r>
      <t>4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个工作日</t>
    </r>
  </si>
  <si>
    <r>
      <rPr>
        <sz val="12"/>
        <rFont val="仿宋_GB2312"/>
        <charset val="134"/>
      </rPr>
      <t>管理费及利润</t>
    </r>
  </si>
  <si>
    <r>
      <rPr>
        <b/>
        <sz val="12"/>
        <rFont val="仿宋_GB2312"/>
        <charset val="134"/>
      </rPr>
      <t>新浜镇儿童服务中心小计</t>
    </r>
  </si>
  <si>
    <r>
      <rPr>
        <sz val="12"/>
        <rFont val="仿宋_GB2312"/>
        <charset val="134"/>
      </rPr>
      <t>指引牌落地（儿童服务中心）</t>
    </r>
  </si>
  <si>
    <r>
      <rPr>
        <sz val="12"/>
        <rFont val="仿宋_GB2312"/>
        <charset val="134"/>
      </rPr>
      <t>金属雕刻烤漆</t>
    </r>
  </si>
  <si>
    <t>90*260cm</t>
  </si>
  <si>
    <r>
      <rPr>
        <sz val="12"/>
        <rFont val="仿宋_GB2312"/>
        <charset val="134"/>
      </rPr>
      <t>大门口</t>
    </r>
  </si>
  <si>
    <r>
      <rPr>
        <sz val="12"/>
        <rFont val="仿宋_GB2312"/>
        <charset val="134"/>
      </rPr>
      <t>新浜镇儿童服务中心文字</t>
    </r>
  </si>
  <si>
    <t>30*30cm</t>
  </si>
  <si>
    <r>
      <rPr>
        <sz val="12"/>
        <rFont val="仿宋_GB2312"/>
        <charset val="134"/>
      </rPr>
      <t>萌童造型</t>
    </r>
  </si>
  <si>
    <r>
      <rPr>
        <sz val="12"/>
        <rFont val="仿宋_GB2312"/>
        <charset val="134"/>
      </rPr>
      <t>金属雕刻烤漆萌童定制</t>
    </r>
  </si>
  <si>
    <t>80*100cm</t>
  </si>
  <si>
    <r>
      <rPr>
        <sz val="12"/>
        <rFont val="仿宋_GB2312"/>
        <charset val="134"/>
      </rPr>
      <t>开放时间门贴</t>
    </r>
  </si>
  <si>
    <r>
      <rPr>
        <sz val="12"/>
        <rFont val="仿宋_GB2312"/>
        <charset val="134"/>
      </rPr>
      <t>儿童活动风采展示</t>
    </r>
  </si>
  <si>
    <r>
      <rPr>
        <sz val="12"/>
        <rFont val="仿宋_GB2312"/>
        <charset val="134"/>
      </rPr>
      <t>早教中心</t>
    </r>
  </si>
  <si>
    <r>
      <rPr>
        <sz val="12"/>
        <rFont val="仿宋_GB2312"/>
        <charset val="134"/>
      </rPr>
      <t>组织架构造型版面</t>
    </r>
  </si>
  <si>
    <t>200*300m</t>
  </si>
  <si>
    <r>
      <rPr>
        <sz val="12"/>
        <rFont val="仿宋_GB2312"/>
        <charset val="134"/>
      </rPr>
      <t>制度上墙造型版面</t>
    </r>
  </si>
  <si>
    <t>1200*150cm</t>
  </si>
  <si>
    <r>
      <rPr>
        <sz val="12"/>
        <rFont val="仿宋_GB2312"/>
        <charset val="134"/>
      </rPr>
      <t>阅读区域制度等上墙</t>
    </r>
  </si>
  <si>
    <r>
      <t>8mm</t>
    </r>
    <r>
      <rPr>
        <sz val="12"/>
        <rFont val="仿宋_GB2312"/>
        <charset val="134"/>
      </rPr>
      <t>雪弗板底板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色彩全覆盖</t>
    </r>
  </si>
  <si>
    <t>620*260cm</t>
  </si>
  <si>
    <r>
      <rPr>
        <sz val="12"/>
        <rFont val="仿宋_GB2312"/>
        <charset val="134"/>
      </rPr>
      <t>二楼阅览室</t>
    </r>
  </si>
  <si>
    <r>
      <t>3mm</t>
    </r>
    <r>
      <rPr>
        <sz val="12"/>
        <rFont val="仿宋_GB2312"/>
        <charset val="134"/>
      </rPr>
      <t>亚克力雕刻印刷</t>
    </r>
    <r>
      <rPr>
        <sz val="12"/>
        <rFont val="Times New Roman"/>
        <charset val="134"/>
      </rPr>
      <t>+8mm</t>
    </r>
    <r>
      <rPr>
        <sz val="12"/>
        <rFont val="仿宋_GB2312"/>
        <charset val="134"/>
      </rPr>
      <t>雪弗板（造型版面上墙）</t>
    </r>
  </si>
  <si>
    <t>620*180cm</t>
  </si>
  <si>
    <r>
      <rPr>
        <sz val="12"/>
        <rFont val="仿宋_GB2312"/>
        <charset val="134"/>
      </rPr>
      <t>乐高互动（含积木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底板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造型）</t>
    </r>
  </si>
  <si>
    <r>
      <rPr>
        <sz val="12"/>
        <rFont val="仿宋_GB2312"/>
        <charset val="134"/>
      </rPr>
      <t>积木桌子</t>
    </r>
  </si>
  <si>
    <r>
      <rPr>
        <sz val="12"/>
        <rFont val="仿宋_GB2312"/>
        <charset val="134"/>
      </rPr>
      <t>乒乓球室萌童标识</t>
    </r>
  </si>
  <si>
    <t>100cm*100cm*500cm</t>
  </si>
  <si>
    <r>
      <rPr>
        <sz val="12"/>
        <rFont val="仿宋_GB2312"/>
        <charset val="134"/>
      </rPr>
      <t>二楼乒乓球室</t>
    </r>
  </si>
  <si>
    <r>
      <rPr>
        <sz val="12"/>
        <rFont val="仿宋_GB2312"/>
        <charset val="134"/>
      </rPr>
      <t>彩虹地贴</t>
    </r>
  </si>
  <si>
    <r>
      <rPr>
        <sz val="12"/>
        <rFont val="仿宋_GB2312"/>
        <charset val="134"/>
      </rPr>
      <t>二楼楼道</t>
    </r>
  </si>
  <si>
    <t>600*1200cm</t>
  </si>
  <si>
    <r>
      <rPr>
        <sz val="12"/>
        <rFont val="仿宋_GB2312"/>
        <charset val="134"/>
      </rPr>
      <t>户外儿童用品</t>
    </r>
  </si>
  <si>
    <t>430*330*280</t>
  </si>
  <si>
    <r>
      <rPr>
        <sz val="12"/>
        <rFont val="仿宋_GB2312"/>
        <charset val="134"/>
      </rPr>
      <t>体育场围栏标识、安全提示</t>
    </r>
  </si>
  <si>
    <r>
      <t>8mm</t>
    </r>
    <r>
      <rPr>
        <sz val="12"/>
        <rFont val="仿宋_GB2312"/>
        <charset val="134"/>
      </rPr>
      <t>雪弗板雕刻</t>
    </r>
  </si>
  <si>
    <t>600*120cm</t>
  </si>
  <si>
    <r>
      <rPr>
        <sz val="12"/>
        <rFont val="仿宋_GB2312"/>
        <charset val="134"/>
      </rPr>
      <t>非遗互动展示</t>
    </r>
  </si>
  <si>
    <r>
      <rPr>
        <sz val="12"/>
        <rFont val="仿宋_GB2312"/>
        <charset val="134"/>
      </rPr>
      <t>表框展示</t>
    </r>
  </si>
  <si>
    <t>100cm*100cm</t>
  </si>
  <si>
    <r>
      <rPr>
        <sz val="12"/>
        <rFont val="仿宋_GB2312"/>
        <charset val="134"/>
      </rPr>
      <t>非遗手工制作作品</t>
    </r>
  </si>
  <si>
    <r>
      <rPr>
        <sz val="12"/>
        <rFont val="仿宋_GB2312"/>
        <charset val="134"/>
      </rPr>
      <t>手作</t>
    </r>
  </si>
  <si>
    <t>20*20cm</t>
  </si>
  <si>
    <r>
      <rPr>
        <sz val="12"/>
        <rFont val="仿宋_GB2312"/>
        <charset val="134"/>
      </rPr>
      <t>定制</t>
    </r>
  </si>
  <si>
    <r>
      <rPr>
        <sz val="12"/>
        <rFont val="仿宋_GB2312"/>
        <charset val="134"/>
      </rPr>
      <t>儿友好宣传品（统一</t>
    </r>
    <r>
      <rPr>
        <sz val="12"/>
        <rFont val="Times New Roman"/>
        <charset val="134"/>
      </rPr>
      <t>T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</si>
  <si>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全棉定制</t>
    </r>
  </si>
  <si>
    <r>
      <rPr>
        <sz val="12"/>
        <rFont val="仿宋_GB2312"/>
        <charset val="134"/>
      </rPr>
      <t>均码</t>
    </r>
  </si>
  <si>
    <r>
      <rPr>
        <sz val="12"/>
        <rFont val="仿宋_GB2312"/>
        <charset val="134"/>
      </rPr>
      <t>件</t>
    </r>
  </si>
  <si>
    <r>
      <rPr>
        <sz val="12"/>
        <rFont val="仿宋_GB2312"/>
        <charset val="134"/>
      </rPr>
      <t>易拉宝</t>
    </r>
  </si>
  <si>
    <r>
      <rPr>
        <sz val="12"/>
        <rFont val="仿宋_GB2312"/>
        <charset val="134"/>
      </rPr>
      <t>不锈钢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画面</t>
    </r>
  </si>
  <si>
    <t>200*80cm</t>
  </si>
  <si>
    <r>
      <rPr>
        <sz val="12"/>
        <rFont val="仿宋_GB2312"/>
        <charset val="134"/>
      </rPr>
      <t>手持拍照版面</t>
    </r>
  </si>
  <si>
    <r>
      <t>8mm</t>
    </r>
    <r>
      <rPr>
        <sz val="12"/>
        <rFont val="仿宋_GB2312"/>
        <charset val="134"/>
      </rPr>
      <t>雪弗板造型雕刻</t>
    </r>
  </si>
  <si>
    <t>50*50cm</t>
  </si>
  <si>
    <r>
      <rPr>
        <b/>
        <sz val="12"/>
        <rFont val="仿宋_GB2312"/>
        <charset val="134"/>
      </rPr>
      <t>新浜镇文华儿童之家小计</t>
    </r>
  </si>
  <si>
    <r>
      <rPr>
        <sz val="12"/>
        <rFont val="仿宋_GB2312"/>
        <charset val="134"/>
      </rPr>
      <t>儿童传统科普（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节气）</t>
    </r>
  </si>
  <si>
    <r>
      <rPr>
        <sz val="12"/>
        <rFont val="仿宋_GB2312"/>
        <charset val="134"/>
      </rPr>
      <t>木艺</t>
    </r>
    <r>
      <rPr>
        <sz val="12"/>
        <rFont val="Times New Roman"/>
        <charset val="134"/>
      </rPr>
      <t>700*200cm</t>
    </r>
  </si>
  <si>
    <r>
      <rPr>
        <sz val="12"/>
        <rFont val="仿宋_GB2312"/>
        <charset val="134"/>
      </rPr>
      <t>门口</t>
    </r>
  </si>
  <si>
    <r>
      <rPr>
        <sz val="12"/>
        <rFont val="仿宋_GB2312"/>
        <charset val="134"/>
      </rPr>
      <t>儿童议事会制度（室内儿童区域）</t>
    </r>
  </si>
  <si>
    <t>300*200</t>
  </si>
  <si>
    <r>
      <rPr>
        <sz val="12"/>
        <rFont val="仿宋_GB2312"/>
        <charset val="134"/>
      </rPr>
      <t>儿童之家室内</t>
    </r>
  </si>
  <si>
    <r>
      <rPr>
        <sz val="12"/>
        <rFont val="仿宋_GB2312"/>
        <charset val="134"/>
      </rPr>
      <t>儿童农耕科普</t>
    </r>
  </si>
  <si>
    <t>190*45cm</t>
  </si>
  <si>
    <r>
      <rPr>
        <sz val="12"/>
        <rFont val="仿宋_GB2312"/>
        <charset val="134"/>
      </rPr>
      <t>凉亭</t>
    </r>
  </si>
  <si>
    <t>1000*200cm</t>
  </si>
  <si>
    <r>
      <rPr>
        <sz val="12"/>
        <rFont val="仿宋_GB2312"/>
        <charset val="134"/>
      </rPr>
      <t>制度上墙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组织架构</t>
    </r>
  </si>
  <si>
    <t>300*150cm</t>
  </si>
  <si>
    <r>
      <rPr>
        <sz val="12"/>
        <rFont val="仿宋_GB2312"/>
        <charset val="134"/>
      </rPr>
      <t>开心菜园花草牌</t>
    </r>
  </si>
  <si>
    <t>60*50cm</t>
  </si>
  <si>
    <r>
      <rPr>
        <sz val="12"/>
        <rFont val="仿宋_GB2312"/>
        <charset val="134"/>
      </rPr>
      <t>金属烤漆架子</t>
    </r>
  </si>
  <si>
    <r>
      <rPr>
        <sz val="12"/>
        <rFont val="仿宋_GB2312"/>
        <charset val="134"/>
      </rPr>
      <t>开放时间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儿童元素玻璃贴</t>
    </r>
  </si>
  <si>
    <t>240cm*200cm</t>
  </si>
  <si>
    <r>
      <rPr>
        <sz val="12"/>
        <rFont val="仿宋_GB2312"/>
        <charset val="134"/>
      </rPr>
      <t>儿友好户外多层合影</t>
    </r>
  </si>
  <si>
    <t>180CM*120m</t>
  </si>
  <si>
    <t>180*200cm</t>
  </si>
  <si>
    <r>
      <rPr>
        <sz val="12"/>
        <rFont val="仿宋_GB2312"/>
        <charset val="134"/>
      </rPr>
      <t>儿童软包</t>
    </r>
  </si>
  <si>
    <t>400cm*100cm</t>
  </si>
  <si>
    <t>400cm*400cm</t>
  </si>
  <si>
    <r>
      <rPr>
        <sz val="12"/>
        <rFont val="仿宋_GB2312"/>
        <charset val="134"/>
      </rPr>
      <t>儿童桌椅</t>
    </r>
  </si>
  <si>
    <r>
      <rPr>
        <sz val="12"/>
        <rFont val="仿宋_GB2312"/>
        <charset val="134"/>
      </rPr>
      <t>一桌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椅</t>
    </r>
  </si>
  <si>
    <t>120*45cm</t>
  </si>
  <si>
    <r>
      <rPr>
        <sz val="12"/>
        <rFont val="仿宋_GB2312"/>
        <charset val="134"/>
      </rPr>
      <t>儿童书架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绘本</t>
    </r>
  </si>
  <si>
    <r>
      <rPr>
        <sz val="12"/>
        <rFont val="仿宋_GB2312"/>
        <charset val="134"/>
      </rPr>
      <t>组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</si>
  <si>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卫生间</t>
    </r>
  </si>
  <si>
    <t>140*220cm</t>
  </si>
  <si>
    <r>
      <rPr>
        <sz val="12"/>
        <rFont val="仿宋_GB2312"/>
        <charset val="134"/>
      </rPr>
      <t>合计</t>
    </r>
  </si>
  <si>
    <r>
      <rPr>
        <sz val="12"/>
        <rFont val="仿宋_GB2312"/>
        <charset val="134"/>
      </rPr>
      <t>一中心两个儿童之家</t>
    </r>
  </si>
  <si>
    <r>
      <rPr>
        <b/>
        <sz val="12"/>
        <rFont val="仿宋_GB2312"/>
        <charset val="134"/>
      </rPr>
      <t>类别</t>
    </r>
  </si>
  <si>
    <t>报价明细</t>
  </si>
  <si>
    <r>
      <rPr>
        <b/>
        <sz val="12"/>
        <rFont val="仿宋_GB2312"/>
        <charset val="134"/>
      </rPr>
      <t>备注</t>
    </r>
  </si>
  <si>
    <r>
      <rPr>
        <b/>
        <sz val="12"/>
        <rFont val="仿宋_GB2312"/>
        <charset val="134"/>
      </rPr>
      <t>合计</t>
    </r>
  </si>
  <si>
    <r>
      <rPr>
        <sz val="12"/>
        <rFont val="仿宋_GB2312"/>
        <charset val="134"/>
      </rPr>
      <t>点位布置</t>
    </r>
  </si>
  <si>
    <r>
      <rPr>
        <sz val="12"/>
        <rFont val="仿宋_GB2312"/>
        <charset val="134"/>
      </rPr>
      <t>红色线路手册</t>
    </r>
  </si>
  <si>
    <r>
      <t>A5</t>
    </r>
    <r>
      <rPr>
        <sz val="12"/>
        <rFont val="仿宋_GB2312"/>
        <charset val="134"/>
      </rPr>
      <t>折页</t>
    </r>
  </si>
  <si>
    <r>
      <t>200</t>
    </r>
    <r>
      <rPr>
        <sz val="12"/>
        <rFont val="仿宋_GB2312"/>
        <charset val="134"/>
      </rPr>
      <t>本</t>
    </r>
  </si>
  <si>
    <r>
      <t>起点：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爱莲说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廉洁文化教育示范点</t>
    </r>
  </si>
  <si>
    <r>
      <rPr>
        <sz val="12"/>
        <rFont val="仿宋_GB2312"/>
        <charset val="134"/>
      </rPr>
      <t>农耕体验物料</t>
    </r>
  </si>
  <si>
    <r>
      <rPr>
        <sz val="12"/>
        <rFont val="仿宋_GB2312"/>
        <charset val="134"/>
      </rPr>
      <t>草帽、手套、服装等</t>
    </r>
  </si>
  <si>
    <r>
      <t>100</t>
    </r>
    <r>
      <rPr>
        <sz val="12"/>
        <rFont val="仿宋_GB2312"/>
        <charset val="134"/>
      </rPr>
      <t>套</t>
    </r>
  </si>
  <si>
    <r>
      <t>“</t>
    </r>
    <r>
      <rPr>
        <sz val="12"/>
        <rFont val="仿宋_GB2312"/>
        <charset val="134"/>
      </rPr>
      <t>草堂里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茶馆</t>
    </r>
  </si>
  <si>
    <r>
      <rPr>
        <sz val="12"/>
        <rFont val="仿宋_GB2312"/>
        <charset val="134"/>
      </rPr>
      <t>解锁密码箱</t>
    </r>
  </si>
  <si>
    <r>
      <t>15</t>
    </r>
    <r>
      <rPr>
        <sz val="12"/>
        <rFont val="仿宋_GB2312"/>
        <charset val="134"/>
      </rPr>
      <t>个</t>
    </r>
  </si>
  <si>
    <r>
      <t>钱家草惨案纪念碑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枫泾暴动指挥所旧址</t>
    </r>
  </si>
  <si>
    <r>
      <rPr>
        <sz val="12"/>
        <rFont val="仿宋_GB2312"/>
        <charset val="134"/>
      </rPr>
      <t>寻找红色故事</t>
    </r>
  </si>
  <si>
    <r>
      <rPr>
        <sz val="12"/>
        <rFont val="仿宋_GB2312"/>
        <charset val="134"/>
      </rPr>
      <t>革命事件提示板</t>
    </r>
  </si>
  <si>
    <t>陈云与松江地区农民暴动史料馆</t>
  </si>
  <si>
    <r>
      <rPr>
        <sz val="12"/>
        <rFont val="仿宋_GB2312"/>
        <charset val="134"/>
      </rPr>
      <t>定制徽章</t>
    </r>
  </si>
  <si>
    <t>Φ8cm</t>
  </si>
  <si>
    <r>
      <t>15</t>
    </r>
    <r>
      <rPr>
        <sz val="12"/>
        <rFont val="仿宋_GB2312"/>
        <charset val="134"/>
      </rPr>
      <t>组</t>
    </r>
  </si>
  <si>
    <t>伟人毛泽东风采展民间馆</t>
  </si>
  <si>
    <r>
      <rPr>
        <sz val="12"/>
        <rFont val="仿宋_GB2312"/>
        <charset val="134"/>
      </rPr>
      <t>多层合影版面</t>
    </r>
  </si>
  <si>
    <r>
      <rPr>
        <sz val="12"/>
        <rFont val="仿宋_GB2312"/>
        <charset val="134"/>
      </rPr>
      <t>旗帜、徽章、道具等</t>
    </r>
  </si>
  <si>
    <r>
      <t>1</t>
    </r>
    <r>
      <rPr>
        <sz val="12"/>
        <rFont val="仿宋_GB2312"/>
        <charset val="134"/>
      </rPr>
      <t>份</t>
    </r>
  </si>
  <si>
    <t>日寇新浜碉堡遗迹</t>
  </si>
  <si>
    <r>
      <rPr>
        <sz val="12"/>
        <rFont val="仿宋_GB2312"/>
        <charset val="134"/>
      </rPr>
      <t>儿童友好形象定制</t>
    </r>
  </si>
  <si>
    <r>
      <rPr>
        <sz val="12"/>
        <rFont val="仿宋_GB2312"/>
        <charset val="134"/>
      </rPr>
      <t>烤漆造型拍照</t>
    </r>
  </si>
  <si>
    <r>
      <t>2</t>
    </r>
    <r>
      <rPr>
        <sz val="12"/>
        <rFont val="仿宋_GB2312"/>
        <charset val="134"/>
      </rPr>
      <t>份</t>
    </r>
  </si>
  <si>
    <r>
      <t>伟人毛泽东风采展民间馆</t>
    </r>
    <r>
      <rPr>
        <sz val="12"/>
        <rFont val="Times New Roman"/>
        <charset val="134"/>
      </rPr>
      <t>+“</t>
    </r>
    <r>
      <rPr>
        <sz val="12"/>
        <rFont val="仿宋_GB2312"/>
        <charset val="134"/>
      </rPr>
      <t>草堂里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茶馆</t>
    </r>
  </si>
  <si>
    <r>
      <rPr>
        <sz val="12"/>
        <rFont val="仿宋_GB2312"/>
        <charset val="134"/>
      </rPr>
      <t>宣传品定制</t>
    </r>
  </si>
  <si>
    <r>
      <rPr>
        <sz val="12"/>
        <rFont val="仿宋_GB2312"/>
        <charset val="134"/>
      </rPr>
      <t>完赛证书</t>
    </r>
  </si>
  <si>
    <r>
      <t>250</t>
    </r>
    <r>
      <rPr>
        <sz val="12"/>
        <rFont val="仿宋_GB2312"/>
        <charset val="134"/>
      </rPr>
      <t>克铜版纸双面印刷</t>
    </r>
  </si>
  <si>
    <r>
      <t>100</t>
    </r>
    <r>
      <rPr>
        <sz val="12"/>
        <rFont val="仿宋_GB2312"/>
        <charset val="134"/>
      </rPr>
      <t>张</t>
    </r>
  </si>
  <si>
    <t>完成任务发放证书</t>
  </si>
  <si>
    <r>
      <rPr>
        <sz val="12"/>
        <rFont val="仿宋_GB2312"/>
        <charset val="134"/>
      </rPr>
      <t>定制奖牌</t>
    </r>
  </si>
  <si>
    <r>
      <rPr>
        <sz val="12"/>
        <rFont val="仿宋_GB2312"/>
        <charset val="134"/>
      </rPr>
      <t>儿童友好元素</t>
    </r>
  </si>
  <si>
    <r>
      <t>100</t>
    </r>
    <r>
      <rPr>
        <sz val="12"/>
        <rFont val="仿宋_GB2312"/>
        <charset val="134"/>
      </rPr>
      <t>个</t>
    </r>
  </si>
  <si>
    <r>
      <rPr>
        <sz val="12"/>
        <rFont val="仿宋_GB2312"/>
        <charset val="134"/>
      </rPr>
      <t>合影手举牌</t>
    </r>
  </si>
  <si>
    <r>
      <t>20</t>
    </r>
    <r>
      <rPr>
        <sz val="12"/>
        <rFont val="仿宋_GB2312"/>
        <charset val="134"/>
      </rPr>
      <t>块</t>
    </r>
  </si>
  <si>
    <r>
      <rPr>
        <sz val="12"/>
        <rFont val="仿宋_GB2312"/>
        <charset val="134"/>
      </rPr>
      <t>活动人员</t>
    </r>
  </si>
  <si>
    <r>
      <rPr>
        <sz val="12"/>
        <rFont val="仿宋_GB2312"/>
        <charset val="134"/>
      </rPr>
      <t>路线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点位打卡设计</t>
    </r>
  </si>
  <si>
    <r>
      <t>1</t>
    </r>
    <r>
      <rPr>
        <sz val="12"/>
        <rFont val="仿宋_GB2312"/>
        <charset val="134"/>
      </rPr>
      <t>次</t>
    </r>
  </si>
  <si>
    <t>整体方案设计、文案撰写</t>
  </si>
  <si>
    <r>
      <rPr>
        <sz val="12"/>
        <rFont val="仿宋_GB2312"/>
        <charset val="134"/>
      </rPr>
      <t>现场工作人员</t>
    </r>
  </si>
  <si>
    <r>
      <t>28</t>
    </r>
    <r>
      <rPr>
        <sz val="12"/>
        <rFont val="仿宋_GB2312"/>
        <charset val="134"/>
      </rPr>
      <t>人次</t>
    </r>
  </si>
  <si>
    <r>
      <t>按照活动开展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个点位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人，开展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次。暂定</t>
    </r>
    <r>
      <rPr>
        <sz val="12"/>
        <rFont val="Times New Roman"/>
        <charset val="134"/>
      </rPr>
      <t>28</t>
    </r>
    <r>
      <rPr>
        <sz val="12"/>
        <rFont val="仿宋_GB2312"/>
        <charset val="134"/>
      </rPr>
      <t>人，按实际参与人数重新计算，不得超过暂定金额</t>
    </r>
    <r>
      <rPr>
        <sz val="12"/>
        <rFont val="Times New Roman"/>
        <charset val="134"/>
      </rPr>
      <t>5600</t>
    </r>
    <r>
      <rPr>
        <sz val="12"/>
        <rFont val="仿宋_GB2312"/>
        <charset val="134"/>
      </rPr>
      <t>元，</t>
    </r>
  </si>
  <si>
    <r>
      <rPr>
        <sz val="12"/>
        <rFont val="仿宋_GB2312"/>
        <charset val="134"/>
      </rPr>
      <t>百年征程耀中华</t>
    </r>
    <r>
      <rPr>
        <sz val="12"/>
        <rFont val="Times New Roman"/>
        <charset val="134"/>
      </rPr>
      <t>·“</t>
    </r>
    <r>
      <rPr>
        <sz val="12"/>
        <rFont val="仿宋_GB2312"/>
        <charset val="134"/>
      </rPr>
      <t>一米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高度展风采</t>
    </r>
  </si>
  <si>
    <r>
      <rPr>
        <sz val="12"/>
        <rFont val="仿宋_GB2312"/>
        <charset val="134"/>
      </rPr>
      <t>项目概述：为了更好传播红色文化，弘扬革命精神，强化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四个自信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，宣传展示新浜红色文化，进一步拓展新浜红色文化相关活动的覆盖面，新浜妇联结合儿童友好城市建设，打造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百年征程耀中华</t>
    </r>
    <r>
      <rPr>
        <sz val="12"/>
        <rFont val="Times New Roman"/>
        <charset val="134"/>
      </rPr>
      <t>·‘</t>
    </r>
    <r>
      <rPr>
        <sz val="12"/>
        <rFont val="仿宋_GB2312"/>
        <charset val="134"/>
      </rPr>
      <t>一米</t>
    </r>
    <r>
      <rPr>
        <sz val="12"/>
        <rFont val="Times New Roman"/>
        <charset val="134"/>
      </rPr>
      <t>’</t>
    </r>
    <r>
      <rPr>
        <sz val="12"/>
        <rFont val="仿宋_GB2312"/>
        <charset val="134"/>
      </rPr>
      <t>高度展风采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儿童友好探寻红色线路定向项目，让儿童在探究实践中了解新浜优秀的红色文化，知史爱党、知史爱国，赓续红色血脉，全面培养孩子的人文素养、创新精神、实践能力以及社会责任感等。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</si>
</sst>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4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Times New Roman"/>
      <charset val="134"/>
    </font>
    <font>
      <b/>
      <sz val="11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2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_GB2312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pn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jpe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70</xdr:row>
      <xdr:rowOff>52070</xdr:rowOff>
    </xdr:from>
    <xdr:to>
      <xdr:col>4</xdr:col>
      <xdr:colOff>553720</xdr:colOff>
      <xdr:row>70</xdr:row>
      <xdr:rowOff>593090</xdr:rowOff>
    </xdr:to>
    <xdr:pic>
      <xdr:nvPicPr>
        <xdr:cNvPr id="20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4900" y="44778295"/>
          <a:ext cx="55372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476885</xdr:colOff>
      <xdr:row>6</xdr:row>
      <xdr:rowOff>160020</xdr:rowOff>
    </xdr:from>
    <xdr:to>
      <xdr:col>9</xdr:col>
      <xdr:colOff>1118870</xdr:colOff>
      <xdr:row>6</xdr:row>
      <xdr:rowOff>577215</xdr:rowOff>
    </xdr:to>
    <xdr:pic>
      <xdr:nvPicPr>
        <xdr:cNvPr id="12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59010" y="2713355"/>
          <a:ext cx="641985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88900</xdr:colOff>
      <xdr:row>10</xdr:row>
      <xdr:rowOff>69215</xdr:rowOff>
    </xdr:from>
    <xdr:to>
      <xdr:col>9</xdr:col>
      <xdr:colOff>556895</xdr:colOff>
      <xdr:row>10</xdr:row>
      <xdr:rowOff>610235</xdr:rowOff>
    </xdr:to>
    <xdr:pic>
      <xdr:nvPicPr>
        <xdr:cNvPr id="41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71025" y="5631180"/>
          <a:ext cx="46799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504825</xdr:colOff>
      <xdr:row>20</xdr:row>
      <xdr:rowOff>15875</xdr:rowOff>
    </xdr:from>
    <xdr:to>
      <xdr:col>9</xdr:col>
      <xdr:colOff>956310</xdr:colOff>
      <xdr:row>20</xdr:row>
      <xdr:rowOff>556895</xdr:rowOff>
    </xdr:to>
    <xdr:pic>
      <xdr:nvPicPr>
        <xdr:cNvPr id="51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86950" y="12070080"/>
          <a:ext cx="45148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584200</xdr:colOff>
      <xdr:row>16</xdr:row>
      <xdr:rowOff>53340</xdr:rowOff>
    </xdr:from>
    <xdr:to>
      <xdr:col>9</xdr:col>
      <xdr:colOff>1053465</xdr:colOff>
      <xdr:row>16</xdr:row>
      <xdr:rowOff>591820</xdr:rowOff>
    </xdr:to>
    <xdr:pic>
      <xdr:nvPicPr>
        <xdr:cNvPr id="53" name="图片 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966325" y="9572625"/>
          <a:ext cx="46926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476885</xdr:colOff>
      <xdr:row>42</xdr:row>
      <xdr:rowOff>34290</xdr:rowOff>
    </xdr:from>
    <xdr:to>
      <xdr:col>9</xdr:col>
      <xdr:colOff>829945</xdr:colOff>
      <xdr:row>42</xdr:row>
      <xdr:rowOff>575310</xdr:rowOff>
    </xdr:to>
    <xdr:pic>
      <xdr:nvPicPr>
        <xdr:cNvPr id="74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859010" y="26311225"/>
          <a:ext cx="35306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50165</xdr:colOff>
      <xdr:row>43</xdr:row>
      <xdr:rowOff>44450</xdr:rowOff>
    </xdr:from>
    <xdr:to>
      <xdr:col>9</xdr:col>
      <xdr:colOff>911225</xdr:colOff>
      <xdr:row>43</xdr:row>
      <xdr:rowOff>585470</xdr:rowOff>
    </xdr:to>
    <xdr:pic>
      <xdr:nvPicPr>
        <xdr:cNvPr id="76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432290" y="26955115"/>
          <a:ext cx="86106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85725</xdr:colOff>
      <xdr:row>45</xdr:row>
      <xdr:rowOff>76835</xdr:rowOff>
    </xdr:from>
    <xdr:to>
      <xdr:col>9</xdr:col>
      <xdr:colOff>471170</xdr:colOff>
      <xdr:row>45</xdr:row>
      <xdr:rowOff>617855</xdr:rowOff>
    </xdr:to>
    <xdr:pic>
      <xdr:nvPicPr>
        <xdr:cNvPr id="77" name="图片 2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467850" y="28254960"/>
          <a:ext cx="38544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654685</xdr:colOff>
      <xdr:row>51</xdr:row>
      <xdr:rowOff>74295</xdr:rowOff>
    </xdr:from>
    <xdr:to>
      <xdr:col>9</xdr:col>
      <xdr:colOff>1171575</xdr:colOff>
      <xdr:row>51</xdr:row>
      <xdr:rowOff>579120</xdr:rowOff>
    </xdr:to>
    <xdr:pic>
      <xdr:nvPicPr>
        <xdr:cNvPr id="86" name="图片 2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036810" y="32440880"/>
          <a:ext cx="51689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9525</xdr:colOff>
      <xdr:row>50</xdr:row>
      <xdr:rowOff>57150</xdr:rowOff>
    </xdr:from>
    <xdr:to>
      <xdr:col>9</xdr:col>
      <xdr:colOff>707390</xdr:colOff>
      <xdr:row>50</xdr:row>
      <xdr:rowOff>595630</xdr:rowOff>
    </xdr:to>
    <xdr:pic>
      <xdr:nvPicPr>
        <xdr:cNvPr id="87" name="图片 2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391650" y="31790005"/>
          <a:ext cx="69786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113030</xdr:colOff>
      <xdr:row>70</xdr:row>
      <xdr:rowOff>52070</xdr:rowOff>
    </xdr:from>
    <xdr:to>
      <xdr:col>9</xdr:col>
      <xdr:colOff>666750</xdr:colOff>
      <xdr:row>70</xdr:row>
      <xdr:rowOff>593090</xdr:rowOff>
    </xdr:to>
    <xdr:pic>
      <xdr:nvPicPr>
        <xdr:cNvPr id="88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95155" y="44778295"/>
          <a:ext cx="55372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572770</xdr:colOff>
      <xdr:row>74</xdr:row>
      <xdr:rowOff>78740</xdr:rowOff>
    </xdr:from>
    <xdr:to>
      <xdr:col>9</xdr:col>
      <xdr:colOff>1048385</xdr:colOff>
      <xdr:row>74</xdr:row>
      <xdr:rowOff>619125</xdr:rowOff>
    </xdr:to>
    <xdr:pic>
      <xdr:nvPicPr>
        <xdr:cNvPr id="89" name="图片 3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954895" y="47658655"/>
          <a:ext cx="475615" cy="54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516255</xdr:colOff>
      <xdr:row>76</xdr:row>
      <xdr:rowOff>66040</xdr:rowOff>
    </xdr:from>
    <xdr:to>
      <xdr:col>9</xdr:col>
      <xdr:colOff>1034415</xdr:colOff>
      <xdr:row>76</xdr:row>
      <xdr:rowOff>608965</xdr:rowOff>
    </xdr:to>
    <xdr:pic>
      <xdr:nvPicPr>
        <xdr:cNvPr id="90" name="图片 3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898380" y="48913415"/>
          <a:ext cx="51816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275590</xdr:colOff>
      <xdr:row>72</xdr:row>
      <xdr:rowOff>15240</xdr:rowOff>
    </xdr:from>
    <xdr:to>
      <xdr:col>9</xdr:col>
      <xdr:colOff>1179830</xdr:colOff>
      <xdr:row>73</xdr:row>
      <xdr:rowOff>553720</xdr:rowOff>
    </xdr:to>
    <xdr:pic>
      <xdr:nvPicPr>
        <xdr:cNvPr id="91" name="图片 3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657715" y="46327695"/>
          <a:ext cx="904240" cy="1172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400050</xdr:colOff>
      <xdr:row>5</xdr:row>
      <xdr:rowOff>97790</xdr:rowOff>
    </xdr:from>
    <xdr:to>
      <xdr:col>9</xdr:col>
      <xdr:colOff>1040130</xdr:colOff>
      <xdr:row>5</xdr:row>
      <xdr:rowOff>483870</xdr:rowOff>
    </xdr:to>
    <xdr:pic>
      <xdr:nvPicPr>
        <xdr:cNvPr id="92" name="图片 6" descr="微信图片_2022090420103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782175" y="2017395"/>
          <a:ext cx="640080" cy="386080"/>
        </a:xfrm>
        <a:prstGeom prst="ellipse">
          <a:avLst/>
        </a:prstGeom>
      </xdr:spPr>
    </xdr:pic>
    <xdr:clientData/>
  </xdr:twoCellAnchor>
  <xdr:twoCellAnchor editAs="oneCell">
    <xdr:from>
      <xdr:col>9</xdr:col>
      <xdr:colOff>308610</xdr:colOff>
      <xdr:row>30</xdr:row>
      <xdr:rowOff>147955</xdr:rowOff>
    </xdr:from>
    <xdr:to>
      <xdr:col>9</xdr:col>
      <xdr:colOff>1050290</xdr:colOff>
      <xdr:row>30</xdr:row>
      <xdr:rowOff>776605</xdr:rowOff>
    </xdr:to>
    <xdr:pic>
      <xdr:nvPicPr>
        <xdr:cNvPr id="93" name="图片 13" descr="53bf8c09a4bdb9ef9b1a46d05555e4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690735" y="18539460"/>
          <a:ext cx="74168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819150</xdr:colOff>
      <xdr:row>39</xdr:row>
      <xdr:rowOff>38100</xdr:rowOff>
    </xdr:from>
    <xdr:to>
      <xdr:col>9</xdr:col>
      <xdr:colOff>1244600</xdr:colOff>
      <xdr:row>39</xdr:row>
      <xdr:rowOff>577850</xdr:rowOff>
    </xdr:to>
    <xdr:pic>
      <xdr:nvPicPr>
        <xdr:cNvPr id="94" name="Picture 12" descr="C:\Users\sdp\Desktop\新建文件夹\中心1.png中心1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10201275" y="24413845"/>
          <a:ext cx="425450" cy="539750"/>
        </a:xfrm>
        <a:prstGeom prst="roundRect">
          <a:avLst/>
        </a:prstGeom>
        <a:solidFill>
          <a:schemeClr val="accent1"/>
        </a:solidFill>
        <a:ln w="28575">
          <a:solidFill>
            <a:schemeClr val="accent1"/>
          </a:solidFill>
        </a:ln>
      </xdr:spPr>
    </xdr:pic>
    <xdr:clientData/>
  </xdr:twoCellAnchor>
  <xdr:twoCellAnchor>
    <xdr:from>
      <xdr:col>9</xdr:col>
      <xdr:colOff>104775</xdr:colOff>
      <xdr:row>39</xdr:row>
      <xdr:rowOff>38100</xdr:rowOff>
    </xdr:from>
    <xdr:to>
      <xdr:col>9</xdr:col>
      <xdr:colOff>732790</xdr:colOff>
      <xdr:row>39</xdr:row>
      <xdr:rowOff>577850</xdr:rowOff>
    </xdr:to>
    <xdr:pic>
      <xdr:nvPicPr>
        <xdr:cNvPr id="95" name="PA-组合 9"/>
        <xdr:cNvPicPr>
          <a:picLocks noChangeAspect="1"/>
        </xdr:cNvPicPr>
      </xdr:nvPicPr>
      <xdr:blipFill>
        <a:blip r:embed="rId17"/>
        <a:srcRect/>
        <a:stretch>
          <a:fillRect/>
        </a:stretch>
      </xdr:blipFill>
      <xdr:spPr>
        <a:xfrm>
          <a:off x="9486900" y="24413845"/>
          <a:ext cx="628015" cy="539750"/>
        </a:xfrm>
        <a:prstGeom prst="roundRect">
          <a:avLst/>
        </a:prstGeom>
        <a:solidFill>
          <a:schemeClr val="accent1"/>
        </a:solidFill>
        <a:ln>
          <a:solidFill>
            <a:schemeClr val="accent1"/>
          </a:solidFill>
        </a:ln>
      </xdr:spPr>
    </xdr:pic>
    <xdr:clientData/>
  </xdr:twoCellAnchor>
  <xdr:twoCellAnchor>
    <xdr:from>
      <xdr:col>9</xdr:col>
      <xdr:colOff>85725</xdr:colOff>
      <xdr:row>44</xdr:row>
      <xdr:rowOff>74295</xdr:rowOff>
    </xdr:from>
    <xdr:to>
      <xdr:col>9</xdr:col>
      <xdr:colOff>1239520</xdr:colOff>
      <xdr:row>44</xdr:row>
      <xdr:rowOff>619760</xdr:rowOff>
    </xdr:to>
    <xdr:pic>
      <xdr:nvPicPr>
        <xdr:cNvPr id="96" name="图片 22" descr="中心2A"/>
        <xdr:cNvPicPr>
          <a:picLocks noChangeAspect="1"/>
        </xdr:cNvPicPr>
      </xdr:nvPicPr>
      <xdr:blipFill>
        <a:blip r:embed="rId18">
          <a:clrChange>
            <a:clrFrom>
              <a:srgbClr val="FEFFDB"/>
            </a:clrFrom>
            <a:clrTo>
              <a:srgbClr val="FEFFDB">
                <a:alpha val="0"/>
              </a:srgbClr>
            </a:clrTo>
          </a:clrChange>
        </a:blip>
        <a:stretch>
          <a:fillRect/>
        </a:stretch>
      </xdr:blipFill>
      <xdr:spPr>
        <a:xfrm>
          <a:off x="9467850" y="27618690"/>
          <a:ext cx="1153795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542290</xdr:colOff>
      <xdr:row>45</xdr:row>
      <xdr:rowOff>64770</xdr:rowOff>
    </xdr:from>
    <xdr:to>
      <xdr:col>9</xdr:col>
      <xdr:colOff>1777365</xdr:colOff>
      <xdr:row>45</xdr:row>
      <xdr:rowOff>610235</xdr:rowOff>
    </xdr:to>
    <xdr:pic>
      <xdr:nvPicPr>
        <xdr:cNvPr id="97" name="图片 23" descr="中心2B"/>
        <xdr:cNvPicPr>
          <a:picLocks noChangeAspect="1"/>
        </xdr:cNvPicPr>
      </xdr:nvPicPr>
      <xdr:blipFill>
        <a:blip r:embed="rId19">
          <a:clrChange>
            <a:clrFrom>
              <a:srgbClr val="FEFFDB"/>
            </a:clrFrom>
            <a:clrTo>
              <a:srgbClr val="FEFFDB">
                <a:alpha val="0"/>
              </a:srgbClr>
            </a:clrTo>
          </a:clrChange>
        </a:blip>
        <a:stretch>
          <a:fillRect/>
        </a:stretch>
      </xdr:blipFill>
      <xdr:spPr>
        <a:xfrm>
          <a:off x="9924415" y="28242895"/>
          <a:ext cx="972185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352425</xdr:colOff>
      <xdr:row>47</xdr:row>
      <xdr:rowOff>63500</xdr:rowOff>
    </xdr:from>
    <xdr:to>
      <xdr:col>9</xdr:col>
      <xdr:colOff>1302385</xdr:colOff>
      <xdr:row>47</xdr:row>
      <xdr:rowOff>609600</xdr:rowOff>
    </xdr:to>
    <xdr:pic>
      <xdr:nvPicPr>
        <xdr:cNvPr id="98" name="图片 24" descr="微信图片_2022090419493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734550" y="29509085"/>
          <a:ext cx="949960" cy="546100"/>
        </a:xfrm>
        <a:prstGeom prst="roundRect">
          <a:avLst/>
        </a:prstGeom>
      </xdr:spPr>
    </xdr:pic>
    <xdr:clientData/>
  </xdr:twoCellAnchor>
  <xdr:twoCellAnchor>
    <xdr:from>
      <xdr:col>9</xdr:col>
      <xdr:colOff>828675</xdr:colOff>
      <xdr:row>50</xdr:row>
      <xdr:rowOff>101600</xdr:rowOff>
    </xdr:from>
    <xdr:to>
      <xdr:col>9</xdr:col>
      <xdr:colOff>1249680</xdr:colOff>
      <xdr:row>50</xdr:row>
      <xdr:rowOff>528320</xdr:rowOff>
    </xdr:to>
    <xdr:pic>
      <xdr:nvPicPr>
        <xdr:cNvPr id="99" name="图片 36" descr="微信图片_20220905104101"/>
        <xdr:cNvPicPr>
          <a:picLocks noChangeAspect="1"/>
        </xdr:cNvPicPr>
      </xdr:nvPicPr>
      <xdr:blipFill>
        <a:blip r:embed="rId21"/>
        <a:srcRect r="2963"/>
        <a:stretch>
          <a:fillRect/>
        </a:stretch>
      </xdr:blipFill>
      <xdr:spPr>
        <a:xfrm>
          <a:off x="10210800" y="31834455"/>
          <a:ext cx="42100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1314450</xdr:colOff>
      <xdr:row>50</xdr:row>
      <xdr:rowOff>69215</xdr:rowOff>
    </xdr:from>
    <xdr:to>
      <xdr:col>9</xdr:col>
      <xdr:colOff>1793240</xdr:colOff>
      <xdr:row>50</xdr:row>
      <xdr:rowOff>542925</xdr:rowOff>
    </xdr:to>
    <xdr:pic>
      <xdr:nvPicPr>
        <xdr:cNvPr id="100" name="图片 37" descr="微信图片_20220905104101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696575" y="31802070"/>
          <a:ext cx="200025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554355</xdr:colOff>
      <xdr:row>21</xdr:row>
      <xdr:rowOff>76835</xdr:rowOff>
    </xdr:from>
    <xdr:to>
      <xdr:col>9</xdr:col>
      <xdr:colOff>892810</xdr:colOff>
      <xdr:row>21</xdr:row>
      <xdr:rowOff>622935</xdr:rowOff>
    </xdr:to>
    <xdr:pic>
      <xdr:nvPicPr>
        <xdr:cNvPr id="101" name="图片 4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936480" y="12764770"/>
          <a:ext cx="338455" cy="546100"/>
        </a:xfrm>
        <a:prstGeom prst="ellipse">
          <a:avLst/>
        </a:prstGeom>
      </xdr:spPr>
    </xdr:pic>
    <xdr:clientData/>
  </xdr:twoCellAnchor>
  <xdr:twoCellAnchor>
    <xdr:from>
      <xdr:col>9</xdr:col>
      <xdr:colOff>799465</xdr:colOff>
      <xdr:row>70</xdr:row>
      <xdr:rowOff>44450</xdr:rowOff>
    </xdr:from>
    <xdr:to>
      <xdr:col>9</xdr:col>
      <xdr:colOff>1633220</xdr:colOff>
      <xdr:row>70</xdr:row>
      <xdr:rowOff>585470</xdr:rowOff>
    </xdr:to>
    <xdr:pic>
      <xdr:nvPicPr>
        <xdr:cNvPr id="102" name="图片 52"/>
        <xdr:cNvPicPr>
          <a:picLocks noChangeAspect="1"/>
        </xdr:cNvPicPr>
      </xdr:nvPicPr>
      <xdr:blipFill>
        <a:blip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2096" b="-339"/>
        <a:stretch>
          <a:fillRect/>
        </a:stretch>
      </xdr:blipFill>
      <xdr:spPr>
        <a:xfrm>
          <a:off x="10181590" y="44770675"/>
          <a:ext cx="71501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855345</xdr:colOff>
      <xdr:row>71</xdr:row>
      <xdr:rowOff>234950</xdr:rowOff>
    </xdr:from>
    <xdr:to>
      <xdr:col>9</xdr:col>
      <xdr:colOff>1610995</xdr:colOff>
      <xdr:row>71</xdr:row>
      <xdr:rowOff>790575</xdr:rowOff>
    </xdr:to>
    <xdr:pic>
      <xdr:nvPicPr>
        <xdr:cNvPr id="103" name="图片 55" descr="微信图片_2022090320471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237470" y="45594905"/>
          <a:ext cx="659130" cy="555625"/>
        </a:xfrm>
        <a:prstGeom prst="roundRect">
          <a:avLst/>
        </a:prstGeom>
      </xdr:spPr>
    </xdr:pic>
    <xdr:clientData/>
  </xdr:twoCellAnchor>
  <xdr:twoCellAnchor>
    <xdr:from>
      <xdr:col>9</xdr:col>
      <xdr:colOff>495300</xdr:colOff>
      <xdr:row>77</xdr:row>
      <xdr:rowOff>73025</xdr:rowOff>
    </xdr:from>
    <xdr:to>
      <xdr:col>9</xdr:col>
      <xdr:colOff>1040765</xdr:colOff>
      <xdr:row>77</xdr:row>
      <xdr:rowOff>618490</xdr:rowOff>
    </xdr:to>
    <xdr:pic>
      <xdr:nvPicPr>
        <xdr:cNvPr id="104" name="图片 48" descr="41e31e803c4f1ac1abde1e7be25e37d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877425" y="49554130"/>
          <a:ext cx="545465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705485</xdr:colOff>
      <xdr:row>79</xdr:row>
      <xdr:rowOff>33655</xdr:rowOff>
    </xdr:from>
    <xdr:to>
      <xdr:col>9</xdr:col>
      <xdr:colOff>1058545</xdr:colOff>
      <xdr:row>79</xdr:row>
      <xdr:rowOff>582295</xdr:rowOff>
    </xdr:to>
    <xdr:pic>
      <xdr:nvPicPr>
        <xdr:cNvPr id="105" name="图片 30" descr="2cfd4c7abfb52caea17775644efe66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087610" y="50782220"/>
          <a:ext cx="35306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561340</xdr:colOff>
      <xdr:row>80</xdr:row>
      <xdr:rowOff>100965</xdr:rowOff>
    </xdr:from>
    <xdr:to>
      <xdr:col>9</xdr:col>
      <xdr:colOff>1095375</xdr:colOff>
      <xdr:row>81</xdr:row>
      <xdr:rowOff>12065</xdr:rowOff>
    </xdr:to>
    <xdr:pic>
      <xdr:nvPicPr>
        <xdr:cNvPr id="106" name="图片 25" descr="微信图片_2022090209523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943465" y="51483260"/>
          <a:ext cx="5340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561975</xdr:colOff>
      <xdr:row>81</xdr:row>
      <xdr:rowOff>63500</xdr:rowOff>
    </xdr:from>
    <xdr:to>
      <xdr:col>9</xdr:col>
      <xdr:colOff>1107440</xdr:colOff>
      <xdr:row>81</xdr:row>
      <xdr:rowOff>609600</xdr:rowOff>
    </xdr:to>
    <xdr:pic>
      <xdr:nvPicPr>
        <xdr:cNvPr id="107" name="图片 45" descr="6e562860f3cb1aa6a6aef8f13047e2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944100" y="52079525"/>
          <a:ext cx="54546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523875</xdr:colOff>
      <xdr:row>83</xdr:row>
      <xdr:rowOff>111125</xdr:rowOff>
    </xdr:from>
    <xdr:to>
      <xdr:col>9</xdr:col>
      <xdr:colOff>929005</xdr:colOff>
      <xdr:row>83</xdr:row>
      <xdr:rowOff>583565</xdr:rowOff>
    </xdr:to>
    <xdr:pic>
      <xdr:nvPicPr>
        <xdr:cNvPr id="108" name="图片 6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906000" y="53394610"/>
          <a:ext cx="405130" cy="472440"/>
        </a:xfrm>
        <a:prstGeom prst="roundRect">
          <a:avLst/>
        </a:prstGeom>
      </xdr:spPr>
    </xdr:pic>
    <xdr:clientData/>
  </xdr:twoCellAnchor>
  <xdr:twoCellAnchor editAs="oneCell">
    <xdr:from>
      <xdr:col>9</xdr:col>
      <xdr:colOff>508635</xdr:colOff>
      <xdr:row>7</xdr:row>
      <xdr:rowOff>42545</xdr:rowOff>
    </xdr:from>
    <xdr:to>
      <xdr:col>9</xdr:col>
      <xdr:colOff>1019175</xdr:colOff>
      <xdr:row>7</xdr:row>
      <xdr:rowOff>553720</xdr:rowOff>
    </xdr:to>
    <xdr:pic>
      <xdr:nvPicPr>
        <xdr:cNvPr id="109" name="图片 108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890760" y="3229610"/>
          <a:ext cx="510540" cy="51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276225</xdr:colOff>
      <xdr:row>15</xdr:row>
      <xdr:rowOff>46990</xdr:rowOff>
    </xdr:from>
    <xdr:to>
      <xdr:col>9</xdr:col>
      <xdr:colOff>1363345</xdr:colOff>
      <xdr:row>15</xdr:row>
      <xdr:rowOff>594995</xdr:rowOff>
    </xdr:to>
    <xdr:pic>
      <xdr:nvPicPr>
        <xdr:cNvPr id="110" name="图片 10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658350" y="8932545"/>
          <a:ext cx="108712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110490</xdr:colOff>
      <xdr:row>11</xdr:row>
      <xdr:rowOff>720090</xdr:rowOff>
    </xdr:from>
    <xdr:to>
      <xdr:col>9</xdr:col>
      <xdr:colOff>1146810</xdr:colOff>
      <xdr:row>13</xdr:row>
      <xdr:rowOff>59055</xdr:rowOff>
    </xdr:to>
    <xdr:pic>
      <xdr:nvPicPr>
        <xdr:cNvPr id="111" name="图片 11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492615" y="6915785"/>
          <a:ext cx="103632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443230</xdr:colOff>
      <xdr:row>28</xdr:row>
      <xdr:rowOff>52070</xdr:rowOff>
    </xdr:from>
    <xdr:to>
      <xdr:col>9</xdr:col>
      <xdr:colOff>1334770</xdr:colOff>
      <xdr:row>28</xdr:row>
      <xdr:rowOff>528320</xdr:rowOff>
    </xdr:to>
    <xdr:pic>
      <xdr:nvPicPr>
        <xdr:cNvPr id="112" name="图片 9"/>
        <xdr:cNvPicPr>
          <a:picLocks noChangeAspect="1"/>
        </xdr:cNvPicPr>
      </xdr:nvPicPr>
      <xdr:blipFill>
        <a:blip r:embed="rId34"/>
        <a:srcRect r="-2169" b="38413"/>
        <a:stretch>
          <a:fillRect/>
        </a:stretch>
      </xdr:blipFill>
      <xdr:spPr>
        <a:xfrm>
          <a:off x="9825355" y="17176115"/>
          <a:ext cx="891540" cy="476250"/>
        </a:xfrm>
        <a:prstGeom prst="ellipse">
          <a:avLst/>
        </a:prstGeom>
      </xdr:spPr>
    </xdr:pic>
    <xdr:clientData/>
  </xdr:twoCellAnchor>
  <xdr:twoCellAnchor>
    <xdr:from>
      <xdr:col>9</xdr:col>
      <xdr:colOff>548640</xdr:colOff>
      <xdr:row>29</xdr:row>
      <xdr:rowOff>66040</xdr:rowOff>
    </xdr:from>
    <xdr:to>
      <xdr:col>9</xdr:col>
      <xdr:colOff>953770</xdr:colOff>
      <xdr:row>29</xdr:row>
      <xdr:rowOff>538480</xdr:rowOff>
    </xdr:to>
    <xdr:pic>
      <xdr:nvPicPr>
        <xdr:cNvPr id="113" name="图片 1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930765" y="17823815"/>
          <a:ext cx="405130" cy="472440"/>
        </a:xfrm>
        <a:prstGeom prst="roundRect">
          <a:avLst/>
        </a:prstGeom>
      </xdr:spPr>
    </xdr:pic>
    <xdr:clientData/>
  </xdr:twoCellAnchor>
  <xdr:twoCellAnchor>
    <xdr:from>
      <xdr:col>9</xdr:col>
      <xdr:colOff>272415</xdr:colOff>
      <xdr:row>17</xdr:row>
      <xdr:rowOff>78740</xdr:rowOff>
    </xdr:from>
    <xdr:to>
      <xdr:col>9</xdr:col>
      <xdr:colOff>1207770</xdr:colOff>
      <xdr:row>17</xdr:row>
      <xdr:rowOff>619760</xdr:rowOff>
    </xdr:to>
    <xdr:grpSp>
      <xdr:nvGrpSpPr>
        <xdr:cNvPr id="114" name="组合 2"/>
        <xdr:cNvGrpSpPr/>
      </xdr:nvGrpSpPr>
      <xdr:grpSpPr>
        <a:xfrm>
          <a:off x="9654540" y="10231755"/>
          <a:ext cx="935355" cy="541020"/>
          <a:chOff x="5093" y="3140"/>
          <a:chExt cx="3962" cy="4280"/>
        </a:xfrm>
      </xdr:grpSpPr>
      <xdr:pic>
        <xdr:nvPicPr>
          <xdr:cNvPr id="115" name="图片 16"/>
          <xdr:cNvPicPr>
            <a:picLocks noChangeAspect="1"/>
          </xdr:cNvPicPr>
        </xdr:nvPicPr>
        <xdr:blipFill>
          <a:blip r:embed="rId35"/>
          <a:stretch>
            <a:fillRect/>
          </a:stretch>
        </xdr:blipFill>
        <xdr:spPr>
          <a:xfrm>
            <a:off x="5093" y="3140"/>
            <a:ext cx="3962" cy="4280"/>
          </a:xfrm>
          <a:prstGeom prst="ellipse">
            <a:avLst/>
          </a:prstGeom>
        </xdr:spPr>
      </xdr:pic>
      <xdr:pic>
        <xdr:nvPicPr>
          <xdr:cNvPr id="116" name="图片 6" descr="正-元素"/>
          <xdr:cNvPicPr>
            <a:picLocks noChangeAspect="1"/>
          </xdr:cNvPicPr>
        </xdr:nvPicPr>
        <xdr:blipFill>
          <a:blip r:embed="rId36"/>
          <a:srcRect t="-6589" r="42284"/>
          <a:stretch>
            <a:fillRect/>
          </a:stretch>
        </xdr:blipFill>
        <xdr:spPr>
          <a:xfrm>
            <a:off x="5553" y="5073"/>
            <a:ext cx="576" cy="117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117" name="图片 6" descr="正-元素"/>
          <xdr:cNvPicPr>
            <a:picLocks noChangeAspect="1"/>
          </xdr:cNvPicPr>
        </xdr:nvPicPr>
        <xdr:blipFill>
          <a:blip r:embed="rId36"/>
          <a:srcRect l="59219" t="1093" r="-1933"/>
          <a:stretch>
            <a:fillRect/>
          </a:stretch>
        </xdr:blipFill>
        <xdr:spPr>
          <a:xfrm>
            <a:off x="7744" y="4286"/>
            <a:ext cx="714" cy="2022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9</xdr:col>
      <xdr:colOff>53340</xdr:colOff>
      <xdr:row>9</xdr:row>
      <xdr:rowOff>137795</xdr:rowOff>
    </xdr:from>
    <xdr:to>
      <xdr:col>9</xdr:col>
      <xdr:colOff>695960</xdr:colOff>
      <xdr:row>9</xdr:row>
      <xdr:rowOff>738505</xdr:rowOff>
    </xdr:to>
    <xdr:pic>
      <xdr:nvPicPr>
        <xdr:cNvPr id="118" name="图片 45" descr="友谊1A"/>
        <xdr:cNvPicPr>
          <a:picLocks noChangeAspect="1"/>
        </xdr:cNvPicPr>
      </xdr:nvPicPr>
      <xdr:blipFill>
        <a:blip r:embed="rId3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r="6692" b="958"/>
        <a:stretch>
          <a:fillRect/>
        </a:stretch>
      </xdr:blipFill>
      <xdr:spPr>
        <a:xfrm>
          <a:off x="9435465" y="4796790"/>
          <a:ext cx="642620" cy="600710"/>
        </a:xfrm>
        <a:prstGeom prst="roundRect">
          <a:avLst/>
        </a:prstGeom>
      </xdr:spPr>
    </xdr:pic>
    <xdr:clientData/>
  </xdr:twoCellAnchor>
  <xdr:twoCellAnchor editAs="oneCell">
    <xdr:from>
      <xdr:col>9</xdr:col>
      <xdr:colOff>161925</xdr:colOff>
      <xdr:row>71</xdr:row>
      <xdr:rowOff>253365</xdr:rowOff>
    </xdr:from>
    <xdr:to>
      <xdr:col>9</xdr:col>
      <xdr:colOff>680085</xdr:colOff>
      <xdr:row>71</xdr:row>
      <xdr:rowOff>796290</xdr:rowOff>
    </xdr:to>
    <xdr:pic>
      <xdr:nvPicPr>
        <xdr:cNvPr id="119" name="图片 3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544050" y="45613320"/>
          <a:ext cx="51816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733425</xdr:colOff>
      <xdr:row>9</xdr:row>
      <xdr:rowOff>34290</xdr:rowOff>
    </xdr:from>
    <xdr:to>
      <xdr:col>9</xdr:col>
      <xdr:colOff>1200785</xdr:colOff>
      <xdr:row>9</xdr:row>
      <xdr:rowOff>797560</xdr:rowOff>
    </xdr:to>
    <xdr:pic>
      <xdr:nvPicPr>
        <xdr:cNvPr id="120" name="图片 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0115550" y="4693285"/>
          <a:ext cx="467360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179070</xdr:colOff>
      <xdr:row>11</xdr:row>
      <xdr:rowOff>41910</xdr:rowOff>
    </xdr:from>
    <xdr:to>
      <xdr:col>9</xdr:col>
      <xdr:colOff>662305</xdr:colOff>
      <xdr:row>11</xdr:row>
      <xdr:rowOff>689610</xdr:rowOff>
    </xdr:to>
    <xdr:pic>
      <xdr:nvPicPr>
        <xdr:cNvPr id="121" name="图片 120" descr="微信图片_2022090114391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561195" y="6237605"/>
          <a:ext cx="483235" cy="64770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31</xdr:row>
      <xdr:rowOff>66675</xdr:rowOff>
    </xdr:from>
    <xdr:to>
      <xdr:col>9</xdr:col>
      <xdr:colOff>1456055</xdr:colOff>
      <xdr:row>32</xdr:row>
      <xdr:rowOff>517525</xdr:rowOff>
    </xdr:to>
    <xdr:pic>
      <xdr:nvPicPr>
        <xdr:cNvPr id="122" name="图片 13" descr="53bf8c09a4bdb9ef9b1a46d05555e4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572625" y="19372580"/>
          <a:ext cx="1265555" cy="1084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657225</xdr:colOff>
      <xdr:row>24</xdr:row>
      <xdr:rowOff>0</xdr:rowOff>
    </xdr:from>
    <xdr:to>
      <xdr:col>9</xdr:col>
      <xdr:colOff>1304925</xdr:colOff>
      <xdr:row>24</xdr:row>
      <xdr:rowOff>536575</xdr:rowOff>
    </xdr:to>
    <xdr:pic>
      <xdr:nvPicPr>
        <xdr:cNvPr id="123" name="图片 122" descr="3fccd6a53c0004144d1c2539a00304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0039350" y="14589125"/>
          <a:ext cx="647700" cy="536575"/>
        </a:xfrm>
        <a:prstGeom prst="rect">
          <a:avLst/>
        </a:prstGeom>
      </xdr:spPr>
    </xdr:pic>
    <xdr:clientData/>
  </xdr:twoCellAnchor>
  <xdr:twoCellAnchor editAs="oneCell">
    <xdr:from>
      <xdr:col>9</xdr:col>
      <xdr:colOff>664845</xdr:colOff>
      <xdr:row>23</xdr:row>
      <xdr:rowOff>24765</xdr:rowOff>
    </xdr:from>
    <xdr:to>
      <xdr:col>9</xdr:col>
      <xdr:colOff>1146175</xdr:colOff>
      <xdr:row>23</xdr:row>
      <xdr:rowOff>504190</xdr:rowOff>
    </xdr:to>
    <xdr:pic>
      <xdr:nvPicPr>
        <xdr:cNvPr id="124" name="图片 123" descr="97fac0fadab509821976e12f6bc22d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046970" y="13980160"/>
          <a:ext cx="481330" cy="479425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542925</xdr:colOff>
      <xdr:row>25</xdr:row>
      <xdr:rowOff>43815</xdr:rowOff>
    </xdr:from>
    <xdr:to>
      <xdr:col>9</xdr:col>
      <xdr:colOff>1148715</xdr:colOff>
      <xdr:row>26</xdr:row>
      <xdr:rowOff>15875</xdr:rowOff>
    </xdr:to>
    <xdr:pic>
      <xdr:nvPicPr>
        <xdr:cNvPr id="125" name="图片 124" descr="ba32e82ad86a689051f8860fb9d1301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925050" y="15266670"/>
          <a:ext cx="605790" cy="605790"/>
        </a:xfrm>
        <a:prstGeom prst="rect">
          <a:avLst/>
        </a:prstGeom>
      </xdr:spPr>
    </xdr:pic>
    <xdr:clientData/>
  </xdr:twoCellAnchor>
  <xdr:twoCellAnchor editAs="oneCell">
    <xdr:from>
      <xdr:col>9</xdr:col>
      <xdr:colOff>695325</xdr:colOff>
      <xdr:row>26</xdr:row>
      <xdr:rowOff>53340</xdr:rowOff>
    </xdr:from>
    <xdr:to>
      <xdr:col>9</xdr:col>
      <xdr:colOff>1426210</xdr:colOff>
      <xdr:row>26</xdr:row>
      <xdr:rowOff>614045</xdr:rowOff>
    </xdr:to>
    <xdr:pic>
      <xdr:nvPicPr>
        <xdr:cNvPr id="126" name="图片 125" descr="1d53f326709b83c76d2a9bf82cc47cc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0077450" y="15909925"/>
          <a:ext cx="730885" cy="56070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33</xdr:row>
      <xdr:rowOff>0</xdr:rowOff>
    </xdr:from>
    <xdr:to>
      <xdr:col>9</xdr:col>
      <xdr:colOff>779780</xdr:colOff>
      <xdr:row>34</xdr:row>
      <xdr:rowOff>24765</xdr:rowOff>
    </xdr:to>
    <xdr:pic>
      <xdr:nvPicPr>
        <xdr:cNvPr id="127" name="图片 126" descr="7de42d4919e76f94883b357e913cf5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505950" y="20573365"/>
          <a:ext cx="655955" cy="658495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58</xdr:row>
      <xdr:rowOff>34290</xdr:rowOff>
    </xdr:from>
    <xdr:to>
      <xdr:col>9</xdr:col>
      <xdr:colOff>1195705</xdr:colOff>
      <xdr:row>59</xdr:row>
      <xdr:rowOff>34290</xdr:rowOff>
    </xdr:to>
    <xdr:pic>
      <xdr:nvPicPr>
        <xdr:cNvPr id="128" name="图片 127" descr="ab516dce7627a264917a61990c3697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9820275" y="36836985"/>
          <a:ext cx="757555" cy="63373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26</xdr:row>
      <xdr:rowOff>34290</xdr:rowOff>
    </xdr:from>
    <xdr:to>
      <xdr:col>9</xdr:col>
      <xdr:colOff>620395</xdr:colOff>
      <xdr:row>26</xdr:row>
      <xdr:rowOff>574040</xdr:rowOff>
    </xdr:to>
    <xdr:pic>
      <xdr:nvPicPr>
        <xdr:cNvPr id="129" name="图片 128" descr="692827cf8383fac1da28a4a54cd4a9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9458325" y="15890875"/>
          <a:ext cx="544195" cy="539750"/>
        </a:xfrm>
        <a:prstGeom prst="rect">
          <a:avLst/>
        </a:prstGeom>
      </xdr:spPr>
    </xdr:pic>
    <xdr:clientData/>
  </xdr:twoCellAnchor>
  <xdr:twoCellAnchor editAs="oneCell">
    <xdr:from>
      <xdr:col>9</xdr:col>
      <xdr:colOff>504825</xdr:colOff>
      <xdr:row>78</xdr:row>
      <xdr:rowOff>24765</xdr:rowOff>
    </xdr:from>
    <xdr:to>
      <xdr:col>9</xdr:col>
      <xdr:colOff>1089660</xdr:colOff>
      <xdr:row>78</xdr:row>
      <xdr:rowOff>608330</xdr:rowOff>
    </xdr:to>
    <xdr:pic>
      <xdr:nvPicPr>
        <xdr:cNvPr id="130" name="图片 129" descr="1901f203e6cf952a26a711b5ee6059a"/>
        <xdr:cNvPicPr>
          <a:picLocks noChangeAspect="1"/>
        </xdr:cNvPicPr>
      </xdr:nvPicPr>
      <xdr:blipFill>
        <a:blip r:embed="rId47"/>
        <a:srcRect t="28532" r="-1614" b="24924"/>
        <a:stretch>
          <a:fillRect/>
        </a:stretch>
      </xdr:blipFill>
      <xdr:spPr>
        <a:xfrm>
          <a:off x="9886950" y="50139600"/>
          <a:ext cx="584835" cy="583565"/>
        </a:xfrm>
        <a:prstGeom prst="rect">
          <a:avLst/>
        </a:prstGeom>
      </xdr:spPr>
    </xdr:pic>
    <xdr:clientData/>
  </xdr:twoCellAnchor>
  <xdr:twoCellAnchor>
    <xdr:from>
      <xdr:col>9</xdr:col>
      <xdr:colOff>381000</xdr:colOff>
      <xdr:row>22</xdr:row>
      <xdr:rowOff>158115</xdr:rowOff>
    </xdr:from>
    <xdr:to>
      <xdr:col>9</xdr:col>
      <xdr:colOff>1021080</xdr:colOff>
      <xdr:row>22</xdr:row>
      <xdr:rowOff>544195</xdr:rowOff>
    </xdr:to>
    <xdr:pic>
      <xdr:nvPicPr>
        <xdr:cNvPr id="131" name="图片 6" descr="微信图片_2022090420103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763125" y="13479780"/>
          <a:ext cx="640080" cy="386080"/>
        </a:xfrm>
        <a:prstGeom prst="ellipse">
          <a:avLst/>
        </a:prstGeom>
      </xdr:spPr>
    </xdr:pic>
    <xdr:clientData/>
  </xdr:twoCellAnchor>
  <xdr:twoCellAnchor>
    <xdr:from>
      <xdr:col>9</xdr:col>
      <xdr:colOff>76200</xdr:colOff>
      <xdr:row>84</xdr:row>
      <xdr:rowOff>100965</xdr:rowOff>
    </xdr:from>
    <xdr:to>
      <xdr:col>9</xdr:col>
      <xdr:colOff>798830</xdr:colOff>
      <xdr:row>84</xdr:row>
      <xdr:rowOff>737235</xdr:rowOff>
    </xdr:to>
    <xdr:pic>
      <xdr:nvPicPr>
        <xdr:cNvPr id="132" name="图片 15" descr="7b452513aa156122a6e307026b0391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458325" y="54018180"/>
          <a:ext cx="722630" cy="532765"/>
        </a:xfrm>
        <a:prstGeom prst="rect">
          <a:avLst/>
        </a:prstGeom>
      </xdr:spPr>
    </xdr:pic>
    <xdr:clientData/>
  </xdr:twoCellAnchor>
  <xdr:twoCellAnchor>
    <xdr:from>
      <xdr:col>9</xdr:col>
      <xdr:colOff>828675</xdr:colOff>
      <xdr:row>84</xdr:row>
      <xdr:rowOff>158115</xdr:rowOff>
    </xdr:from>
    <xdr:to>
      <xdr:col>9</xdr:col>
      <xdr:colOff>1598930</xdr:colOff>
      <xdr:row>84</xdr:row>
      <xdr:rowOff>671830</xdr:rowOff>
    </xdr:to>
    <xdr:pic>
      <xdr:nvPicPr>
        <xdr:cNvPr id="133" name="图片 16" descr="5c5dc77f30892b11ae06978ebdeb7bd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0210800" y="54075330"/>
          <a:ext cx="685800" cy="475615"/>
        </a:xfrm>
        <a:prstGeom prst="rect">
          <a:avLst/>
        </a:prstGeom>
      </xdr:spPr>
    </xdr:pic>
    <xdr:clientData/>
  </xdr:twoCellAnchor>
  <xdr:twoCellAnchor>
    <xdr:from>
      <xdr:col>9</xdr:col>
      <xdr:colOff>104775</xdr:colOff>
      <xdr:row>33</xdr:row>
      <xdr:rowOff>0</xdr:rowOff>
    </xdr:from>
    <xdr:to>
      <xdr:col>9</xdr:col>
      <xdr:colOff>827405</xdr:colOff>
      <xdr:row>34</xdr:row>
      <xdr:rowOff>1905</xdr:rowOff>
    </xdr:to>
    <xdr:pic>
      <xdr:nvPicPr>
        <xdr:cNvPr id="134" name="图片 15" descr="7b452513aa156122a6e307026b0391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486900" y="20573365"/>
          <a:ext cx="722630" cy="635635"/>
        </a:xfrm>
        <a:prstGeom prst="rect">
          <a:avLst/>
        </a:prstGeom>
      </xdr:spPr>
    </xdr:pic>
    <xdr:clientData/>
  </xdr:twoCellAnchor>
  <xdr:twoCellAnchor>
    <xdr:from>
      <xdr:col>9</xdr:col>
      <xdr:colOff>857250</xdr:colOff>
      <xdr:row>33</xdr:row>
      <xdr:rowOff>47625</xdr:rowOff>
    </xdr:from>
    <xdr:to>
      <xdr:col>9</xdr:col>
      <xdr:colOff>1627505</xdr:colOff>
      <xdr:row>33</xdr:row>
      <xdr:rowOff>561340</xdr:rowOff>
    </xdr:to>
    <xdr:pic>
      <xdr:nvPicPr>
        <xdr:cNvPr id="135" name="图片 16" descr="5c5dc77f30892b11ae06978ebdeb7bd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0239375" y="20620990"/>
          <a:ext cx="657225" cy="513715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59</xdr:row>
      <xdr:rowOff>91440</xdr:rowOff>
    </xdr:from>
    <xdr:to>
      <xdr:col>9</xdr:col>
      <xdr:colOff>770255</xdr:colOff>
      <xdr:row>59</xdr:row>
      <xdr:rowOff>727710</xdr:rowOff>
    </xdr:to>
    <xdr:pic>
      <xdr:nvPicPr>
        <xdr:cNvPr id="136" name="图片 15" descr="7b452513aa156122a6e307026b0391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429750" y="37527865"/>
          <a:ext cx="722630" cy="636270"/>
        </a:xfrm>
        <a:prstGeom prst="rect">
          <a:avLst/>
        </a:prstGeom>
      </xdr:spPr>
    </xdr:pic>
    <xdr:clientData/>
  </xdr:twoCellAnchor>
  <xdr:twoCellAnchor>
    <xdr:from>
      <xdr:col>9</xdr:col>
      <xdr:colOff>857250</xdr:colOff>
      <xdr:row>59</xdr:row>
      <xdr:rowOff>142875</xdr:rowOff>
    </xdr:from>
    <xdr:to>
      <xdr:col>9</xdr:col>
      <xdr:colOff>1627505</xdr:colOff>
      <xdr:row>59</xdr:row>
      <xdr:rowOff>656590</xdr:rowOff>
    </xdr:to>
    <xdr:pic>
      <xdr:nvPicPr>
        <xdr:cNvPr id="137" name="图片 16" descr="5c5dc77f30892b11ae06978ebdeb7bd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0239375" y="37579300"/>
          <a:ext cx="657225" cy="513715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14</xdr:row>
      <xdr:rowOff>53340</xdr:rowOff>
    </xdr:from>
    <xdr:to>
      <xdr:col>9</xdr:col>
      <xdr:colOff>934085</xdr:colOff>
      <xdr:row>14</xdr:row>
      <xdr:rowOff>605790</xdr:rowOff>
    </xdr:to>
    <xdr:pic>
      <xdr:nvPicPr>
        <xdr:cNvPr id="138" name="图片 1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9972675" y="8305165"/>
          <a:ext cx="34353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514350</xdr:colOff>
      <xdr:row>40</xdr:row>
      <xdr:rowOff>24765</xdr:rowOff>
    </xdr:from>
    <xdr:to>
      <xdr:col>9</xdr:col>
      <xdr:colOff>939800</xdr:colOff>
      <xdr:row>40</xdr:row>
      <xdr:rowOff>564515</xdr:rowOff>
    </xdr:to>
    <xdr:pic>
      <xdr:nvPicPr>
        <xdr:cNvPr id="139" name="Picture 12" descr="C:\Users\sdp\Desktop\新建文件夹\中心1.png中心1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9896475" y="25034240"/>
          <a:ext cx="425450" cy="539750"/>
        </a:xfrm>
        <a:prstGeom prst="roundRect">
          <a:avLst/>
        </a:prstGeom>
        <a:solidFill>
          <a:schemeClr val="accent1"/>
        </a:solidFill>
        <a:ln w="28575">
          <a:solidFill>
            <a:schemeClr val="accent1"/>
          </a:solidFill>
        </a:ln>
      </xdr:spPr>
    </xdr:pic>
    <xdr:clientData/>
  </xdr:twoCellAnchor>
  <xdr:twoCellAnchor>
    <xdr:from>
      <xdr:col>9</xdr:col>
      <xdr:colOff>457200</xdr:colOff>
      <xdr:row>41</xdr:row>
      <xdr:rowOff>62865</xdr:rowOff>
    </xdr:from>
    <xdr:to>
      <xdr:col>9</xdr:col>
      <xdr:colOff>882650</xdr:colOff>
      <xdr:row>41</xdr:row>
      <xdr:rowOff>602615</xdr:rowOff>
    </xdr:to>
    <xdr:pic>
      <xdr:nvPicPr>
        <xdr:cNvPr id="140" name="Picture 12" descr="C:\Users\sdp\Desktop\新建文件夹\中心1.png中心1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9839325" y="25706070"/>
          <a:ext cx="425450" cy="539750"/>
        </a:xfrm>
        <a:prstGeom prst="roundRect">
          <a:avLst/>
        </a:prstGeom>
        <a:solidFill>
          <a:schemeClr val="accent1"/>
        </a:solidFill>
        <a:ln w="28575">
          <a:solidFill>
            <a:schemeClr val="accent1"/>
          </a:solidFill>
        </a:ln>
      </xdr:spPr>
    </xdr:pic>
    <xdr:clientData/>
  </xdr:twoCellAnchor>
  <xdr:twoCellAnchor editAs="oneCell">
    <xdr:from>
      <xdr:col>9</xdr:col>
      <xdr:colOff>409575</xdr:colOff>
      <xdr:row>48</xdr:row>
      <xdr:rowOff>806450</xdr:rowOff>
    </xdr:from>
    <xdr:to>
      <xdr:col>9</xdr:col>
      <xdr:colOff>1017270</xdr:colOff>
      <xdr:row>49</xdr:row>
      <xdr:rowOff>796290</xdr:rowOff>
    </xdr:to>
    <xdr:pic>
      <xdr:nvPicPr>
        <xdr:cNvPr id="141" name="图片 140" descr="282cb3c29a36f61de39d145473b1436"/>
        <xdr:cNvPicPr>
          <a:picLocks noChangeAspect="1"/>
        </xdr:cNvPicPr>
      </xdr:nvPicPr>
      <xdr:blipFill>
        <a:blip r:embed="rId51"/>
        <a:srcRect t="20995" r="27" b="17360"/>
        <a:stretch>
          <a:fillRect/>
        </a:stretch>
      </xdr:blipFill>
      <xdr:spPr>
        <a:xfrm>
          <a:off x="9791700" y="30885765"/>
          <a:ext cx="607695" cy="816610"/>
        </a:xfrm>
        <a:prstGeom prst="rect">
          <a:avLst/>
        </a:prstGeom>
      </xdr:spPr>
    </xdr:pic>
    <xdr:clientData/>
  </xdr:twoCellAnchor>
  <xdr:twoCellAnchor editAs="oneCell">
    <xdr:from>
      <xdr:col>9</xdr:col>
      <xdr:colOff>485775</xdr:colOff>
      <xdr:row>48</xdr:row>
      <xdr:rowOff>139065</xdr:rowOff>
    </xdr:from>
    <xdr:to>
      <xdr:col>9</xdr:col>
      <xdr:colOff>1082675</xdr:colOff>
      <xdr:row>48</xdr:row>
      <xdr:rowOff>737870</xdr:rowOff>
    </xdr:to>
    <xdr:pic>
      <xdr:nvPicPr>
        <xdr:cNvPr id="142" name="图片 141" descr="49ada4ef9890dce4b78a4393af2b17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867900" y="30218380"/>
          <a:ext cx="596900" cy="598805"/>
        </a:xfrm>
        <a:prstGeom prst="rect">
          <a:avLst/>
        </a:prstGeom>
      </xdr:spPr>
    </xdr:pic>
    <xdr:clientData/>
  </xdr:twoCellAnchor>
  <xdr:twoCellAnchor>
    <xdr:from>
      <xdr:col>9</xdr:col>
      <xdr:colOff>466725</xdr:colOff>
      <xdr:row>57</xdr:row>
      <xdr:rowOff>91440</xdr:rowOff>
    </xdr:from>
    <xdr:to>
      <xdr:col>9</xdr:col>
      <xdr:colOff>1358265</xdr:colOff>
      <xdr:row>57</xdr:row>
      <xdr:rowOff>567690</xdr:rowOff>
    </xdr:to>
    <xdr:pic>
      <xdr:nvPicPr>
        <xdr:cNvPr id="143" name="图片 9"/>
        <xdr:cNvPicPr>
          <a:picLocks noChangeAspect="1"/>
        </xdr:cNvPicPr>
      </xdr:nvPicPr>
      <xdr:blipFill>
        <a:blip r:embed="rId34"/>
        <a:srcRect r="-2169" b="38413"/>
        <a:stretch>
          <a:fillRect/>
        </a:stretch>
      </xdr:blipFill>
      <xdr:spPr>
        <a:xfrm>
          <a:off x="9848850" y="36260405"/>
          <a:ext cx="891540" cy="476250"/>
        </a:xfrm>
        <a:prstGeom prst="ellipse">
          <a:avLst/>
        </a:prstGeom>
      </xdr:spPr>
    </xdr:pic>
    <xdr:clientData/>
  </xdr:twoCellAnchor>
  <xdr:twoCellAnchor editAs="oneCell">
    <xdr:from>
      <xdr:col>9</xdr:col>
      <xdr:colOff>502920</xdr:colOff>
      <xdr:row>61</xdr:row>
      <xdr:rowOff>45085</xdr:rowOff>
    </xdr:from>
    <xdr:to>
      <xdr:col>9</xdr:col>
      <xdr:colOff>1002665</xdr:colOff>
      <xdr:row>61</xdr:row>
      <xdr:rowOff>600075</xdr:rowOff>
    </xdr:to>
    <xdr:pic>
      <xdr:nvPicPr>
        <xdr:cNvPr id="144" name="图片 143" descr="00da6aaa273e806b36ed7a2c32f1df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885045" y="39067740"/>
          <a:ext cx="499745" cy="554990"/>
        </a:xfrm>
        <a:prstGeom prst="rect">
          <a:avLst/>
        </a:prstGeom>
      </xdr:spPr>
    </xdr:pic>
    <xdr:clientData/>
  </xdr:twoCellAnchor>
  <xdr:twoCellAnchor editAs="oneCell">
    <xdr:from>
      <xdr:col>9</xdr:col>
      <xdr:colOff>560070</xdr:colOff>
      <xdr:row>62</xdr:row>
      <xdr:rowOff>45085</xdr:rowOff>
    </xdr:from>
    <xdr:to>
      <xdr:col>9</xdr:col>
      <xdr:colOff>1144905</xdr:colOff>
      <xdr:row>62</xdr:row>
      <xdr:rowOff>567690</xdr:rowOff>
    </xdr:to>
    <xdr:pic>
      <xdr:nvPicPr>
        <xdr:cNvPr id="145" name="图片 144" descr="4462d678f46bb5024c9c8ae9e6e8679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9942195" y="39701470"/>
          <a:ext cx="584835" cy="522605"/>
        </a:xfrm>
        <a:prstGeom prst="rect">
          <a:avLst/>
        </a:prstGeom>
      </xdr:spPr>
    </xdr:pic>
    <xdr:clientData/>
  </xdr:twoCellAnchor>
  <xdr:twoCellAnchor editAs="oneCell">
    <xdr:from>
      <xdr:col>9</xdr:col>
      <xdr:colOff>302895</xdr:colOff>
      <xdr:row>60</xdr:row>
      <xdr:rowOff>192405</xdr:rowOff>
    </xdr:from>
    <xdr:to>
      <xdr:col>9</xdr:col>
      <xdr:colOff>998855</xdr:colOff>
      <xdr:row>60</xdr:row>
      <xdr:rowOff>556895</xdr:rowOff>
    </xdr:to>
    <xdr:pic>
      <xdr:nvPicPr>
        <xdr:cNvPr id="146" name="图片 145" descr="1c4bed61b326284aded6d65eb72ec7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9685020" y="38421945"/>
          <a:ext cx="695960" cy="364490"/>
        </a:xfrm>
        <a:prstGeom prst="rect">
          <a:avLst/>
        </a:prstGeom>
      </xdr:spPr>
    </xdr:pic>
    <xdr:clientData/>
  </xdr:twoCellAnchor>
  <xdr:twoCellAnchor editAs="oneCell">
    <xdr:from>
      <xdr:col>9</xdr:col>
      <xdr:colOff>417195</xdr:colOff>
      <xdr:row>67</xdr:row>
      <xdr:rowOff>139065</xdr:rowOff>
    </xdr:from>
    <xdr:to>
      <xdr:col>9</xdr:col>
      <xdr:colOff>1294130</xdr:colOff>
      <xdr:row>67</xdr:row>
      <xdr:rowOff>557530</xdr:rowOff>
    </xdr:to>
    <xdr:pic>
      <xdr:nvPicPr>
        <xdr:cNvPr id="147" name="图片 146" descr="文华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9799320" y="42964100"/>
          <a:ext cx="876935" cy="418465"/>
        </a:xfrm>
        <a:prstGeom prst="rect">
          <a:avLst/>
        </a:prstGeom>
      </xdr:spPr>
    </xdr:pic>
    <xdr:clientData/>
  </xdr:twoCellAnchor>
  <xdr:twoCellAnchor editAs="oneCell">
    <xdr:from>
      <xdr:col>9</xdr:col>
      <xdr:colOff>436245</xdr:colOff>
      <xdr:row>68</xdr:row>
      <xdr:rowOff>52070</xdr:rowOff>
    </xdr:from>
    <xdr:to>
      <xdr:col>9</xdr:col>
      <xdr:colOff>1334770</xdr:colOff>
      <xdr:row>68</xdr:row>
      <xdr:rowOff>585470</xdr:rowOff>
    </xdr:to>
    <xdr:pic>
      <xdr:nvPicPr>
        <xdr:cNvPr id="148" name="图片 147" descr="文华4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9818370" y="43510835"/>
          <a:ext cx="898525" cy="533400"/>
        </a:xfrm>
        <a:prstGeom prst="rect">
          <a:avLst/>
        </a:prstGeom>
      </xdr:spPr>
    </xdr:pic>
    <xdr:clientData/>
  </xdr:twoCellAnchor>
  <xdr:twoCellAnchor editAs="oneCell">
    <xdr:from>
      <xdr:col>9</xdr:col>
      <xdr:colOff>74295</xdr:colOff>
      <xdr:row>69</xdr:row>
      <xdr:rowOff>80645</xdr:rowOff>
    </xdr:from>
    <xdr:to>
      <xdr:col>10</xdr:col>
      <xdr:colOff>84455</xdr:colOff>
      <xdr:row>69</xdr:row>
      <xdr:rowOff>440690</xdr:rowOff>
    </xdr:to>
    <xdr:pic>
      <xdr:nvPicPr>
        <xdr:cNvPr id="149" name="图片 148" descr="文华1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9456420" y="44173140"/>
          <a:ext cx="1524635" cy="360045"/>
        </a:xfrm>
        <a:prstGeom prst="rect">
          <a:avLst/>
        </a:prstGeom>
      </xdr:spPr>
    </xdr:pic>
    <xdr:clientData/>
  </xdr:twoCellAnchor>
  <xdr:twoCellAnchor editAs="oneCell">
    <xdr:from>
      <xdr:col>9</xdr:col>
      <xdr:colOff>398145</xdr:colOff>
      <xdr:row>75</xdr:row>
      <xdr:rowOff>63500</xdr:rowOff>
    </xdr:from>
    <xdr:to>
      <xdr:col>9</xdr:col>
      <xdr:colOff>939165</xdr:colOff>
      <xdr:row>75</xdr:row>
      <xdr:rowOff>537210</xdr:rowOff>
    </xdr:to>
    <xdr:pic>
      <xdr:nvPicPr>
        <xdr:cNvPr id="150" name="图片 149" descr="微信图片_202209011438341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9780270" y="48277145"/>
          <a:ext cx="541020" cy="473710"/>
        </a:xfrm>
        <a:prstGeom prst="rect">
          <a:avLst/>
        </a:prstGeom>
      </xdr:spPr>
    </xdr:pic>
    <xdr:clientData/>
  </xdr:twoCellAnchor>
  <xdr:twoCellAnchor>
    <xdr:from>
      <xdr:col>9</xdr:col>
      <xdr:colOff>276225</xdr:colOff>
      <xdr:row>82</xdr:row>
      <xdr:rowOff>120015</xdr:rowOff>
    </xdr:from>
    <xdr:to>
      <xdr:col>9</xdr:col>
      <xdr:colOff>1167765</xdr:colOff>
      <xdr:row>82</xdr:row>
      <xdr:rowOff>596265</xdr:rowOff>
    </xdr:to>
    <xdr:pic>
      <xdr:nvPicPr>
        <xdr:cNvPr id="151" name="图片 9"/>
        <xdr:cNvPicPr>
          <a:picLocks noChangeAspect="1"/>
        </xdr:cNvPicPr>
      </xdr:nvPicPr>
      <xdr:blipFill>
        <a:blip r:embed="rId34"/>
        <a:srcRect r="-2169" b="38413"/>
        <a:stretch>
          <a:fillRect/>
        </a:stretch>
      </xdr:blipFill>
      <xdr:spPr>
        <a:xfrm>
          <a:off x="9658350" y="52769770"/>
          <a:ext cx="891540" cy="476250"/>
        </a:xfrm>
        <a:prstGeom prst="ellipse">
          <a:avLst/>
        </a:prstGeom>
      </xdr:spPr>
    </xdr:pic>
    <xdr:clientData/>
  </xdr:twoCellAnchor>
  <xdr:twoCellAnchor editAs="oneCell">
    <xdr:from>
      <xdr:col>9</xdr:col>
      <xdr:colOff>579120</xdr:colOff>
      <xdr:row>55</xdr:row>
      <xdr:rowOff>25400</xdr:rowOff>
    </xdr:from>
    <xdr:to>
      <xdr:col>9</xdr:col>
      <xdr:colOff>1123315</xdr:colOff>
      <xdr:row>55</xdr:row>
      <xdr:rowOff>567690</xdr:rowOff>
    </xdr:to>
    <xdr:pic>
      <xdr:nvPicPr>
        <xdr:cNvPr id="152" name="图片 151" descr="4edea0e1e02c15819dbdb01a21d7efc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9961245" y="34926905"/>
          <a:ext cx="544195" cy="542290"/>
        </a:xfrm>
        <a:prstGeom prst="rect">
          <a:avLst/>
        </a:prstGeom>
      </xdr:spPr>
    </xdr:pic>
    <xdr:clientData/>
  </xdr:twoCellAnchor>
  <xdr:twoCellAnchor editAs="oneCell">
    <xdr:from>
      <xdr:col>9</xdr:col>
      <xdr:colOff>521970</xdr:colOff>
      <xdr:row>54</xdr:row>
      <xdr:rowOff>72390</xdr:rowOff>
    </xdr:from>
    <xdr:to>
      <xdr:col>9</xdr:col>
      <xdr:colOff>1167765</xdr:colOff>
      <xdr:row>54</xdr:row>
      <xdr:rowOff>560070</xdr:rowOff>
    </xdr:to>
    <xdr:pic>
      <xdr:nvPicPr>
        <xdr:cNvPr id="153" name="图片 152" descr="中心7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9904095" y="34340165"/>
          <a:ext cx="645795" cy="487680"/>
        </a:xfrm>
        <a:prstGeom prst="rect">
          <a:avLst/>
        </a:prstGeom>
      </xdr:spPr>
    </xdr:pic>
    <xdr:clientData/>
  </xdr:twoCellAnchor>
  <xdr:twoCellAnchor editAs="oneCell">
    <xdr:from>
      <xdr:col>9</xdr:col>
      <xdr:colOff>485775</xdr:colOff>
      <xdr:row>52</xdr:row>
      <xdr:rowOff>15240</xdr:rowOff>
    </xdr:from>
    <xdr:to>
      <xdr:col>9</xdr:col>
      <xdr:colOff>1131570</xdr:colOff>
      <xdr:row>52</xdr:row>
      <xdr:rowOff>502920</xdr:rowOff>
    </xdr:to>
    <xdr:pic>
      <xdr:nvPicPr>
        <xdr:cNvPr id="154" name="图片 153" descr="中心7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9867900" y="33015555"/>
          <a:ext cx="645795" cy="487680"/>
        </a:xfrm>
        <a:prstGeom prst="rect">
          <a:avLst/>
        </a:prstGeom>
      </xdr:spPr>
    </xdr:pic>
    <xdr:clientData/>
  </xdr:twoCellAnchor>
  <xdr:twoCellAnchor editAs="oneCell">
    <xdr:from>
      <xdr:col>9</xdr:col>
      <xdr:colOff>521970</xdr:colOff>
      <xdr:row>53</xdr:row>
      <xdr:rowOff>72390</xdr:rowOff>
    </xdr:from>
    <xdr:to>
      <xdr:col>9</xdr:col>
      <xdr:colOff>1167765</xdr:colOff>
      <xdr:row>53</xdr:row>
      <xdr:rowOff>560070</xdr:rowOff>
    </xdr:to>
    <xdr:pic>
      <xdr:nvPicPr>
        <xdr:cNvPr id="155" name="图片 154" descr="中心7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9904095" y="33706435"/>
          <a:ext cx="645795" cy="487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672465</xdr:colOff>
      <xdr:row>19</xdr:row>
      <xdr:rowOff>43815</xdr:rowOff>
    </xdr:from>
    <xdr:to>
      <xdr:col>4</xdr:col>
      <xdr:colOff>369570</xdr:colOff>
      <xdr:row>19</xdr:row>
      <xdr:rowOff>955040</xdr:rowOff>
    </xdr:to>
    <xdr:pic>
      <xdr:nvPicPr>
        <xdr:cNvPr id="2" name="图片 1" descr="16625982152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465" y="9360535"/>
          <a:ext cx="3773805" cy="911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H7" sqref="H7"/>
    </sheetView>
  </sheetViews>
  <sheetFormatPr defaultColWidth="9" defaultRowHeight="15" outlineLevelRow="5"/>
  <cols>
    <col min="1" max="1" width="9" style="52"/>
    <col min="2" max="2" width="36.875" style="52" customWidth="1"/>
    <col min="3" max="3" width="16" style="52" customWidth="1"/>
    <col min="4" max="4" width="32.125" style="52" customWidth="1"/>
    <col min="5" max="16384" width="9" style="52"/>
  </cols>
  <sheetData>
    <row r="1" ht="33" customHeight="1" spans="1:4">
      <c r="A1" s="53" t="s">
        <v>0</v>
      </c>
      <c r="B1" s="54"/>
      <c r="C1" s="54"/>
      <c r="D1" s="54"/>
    </row>
    <row r="2" ht="38" customHeight="1" spans="1:4">
      <c r="A2" s="55" t="s">
        <v>1</v>
      </c>
      <c r="B2" s="56"/>
      <c r="C2" s="56"/>
      <c r="D2" s="57" t="s">
        <v>2</v>
      </c>
    </row>
    <row r="3" ht="59" customHeight="1" spans="1:4">
      <c r="A3" s="58" t="s">
        <v>3</v>
      </c>
      <c r="B3" s="58" t="s">
        <v>4</v>
      </c>
      <c r="C3" s="58" t="s">
        <v>5</v>
      </c>
      <c r="D3" s="58" t="s">
        <v>6</v>
      </c>
    </row>
    <row r="4" ht="51" customHeight="1" spans="1:4">
      <c r="A4" s="59">
        <v>1</v>
      </c>
      <c r="B4" s="58" t="s">
        <v>7</v>
      </c>
      <c r="C4" s="59"/>
      <c r="D4" s="59"/>
    </row>
    <row r="5" ht="51" customHeight="1" spans="1:4">
      <c r="A5" s="59">
        <v>2</v>
      </c>
      <c r="B5" s="58" t="s">
        <v>8</v>
      </c>
      <c r="C5" s="59"/>
      <c r="D5" s="59"/>
    </row>
    <row r="6" ht="41" customHeight="1" spans="1:9">
      <c r="A6" s="60" t="s">
        <v>9</v>
      </c>
      <c r="B6" s="61"/>
      <c r="C6" s="61">
        <f>SUM(C4:C5)</f>
        <v>0</v>
      </c>
      <c r="D6" s="61"/>
      <c r="I6" s="62"/>
    </row>
  </sheetData>
  <mergeCells count="2">
    <mergeCell ref="A1:D1"/>
    <mergeCell ref="A6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1"/>
  <sheetViews>
    <sheetView workbookViewId="0">
      <pane ySplit="4" topLeftCell="A5" activePane="bottomLeft" state="frozen"/>
      <selection/>
      <selection pane="bottomLeft" activeCell="D15" sqref="D15"/>
    </sheetView>
  </sheetViews>
  <sheetFormatPr defaultColWidth="9" defaultRowHeight="49.9" customHeight="1"/>
  <cols>
    <col min="1" max="1" width="6.5" style="26" customWidth="1"/>
    <col min="2" max="2" width="17.125" style="27" customWidth="1"/>
    <col min="3" max="3" width="20.875" style="27" customWidth="1"/>
    <col min="4" max="4" width="20" style="27" customWidth="1"/>
    <col min="5" max="5" width="11.875" style="26" customWidth="1"/>
    <col min="6" max="6" width="9.125" style="26" customWidth="1"/>
    <col min="7" max="7" width="11.75" style="26" customWidth="1"/>
    <col min="8" max="8" width="11.375" style="26" customWidth="1"/>
    <col min="9" max="9" width="14.5" style="28" customWidth="1"/>
    <col min="10" max="10" width="19.875" style="26" customWidth="1"/>
    <col min="11" max="11" width="19" style="26" customWidth="1"/>
    <col min="12" max="16384" width="9" style="26"/>
  </cols>
  <sheetData>
    <row r="1" ht="35.25" customHeight="1" spans="1:11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6.25" customHeight="1" spans="1:1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" customHeight="1" spans="1:11">
      <c r="A3" s="30" t="s">
        <v>12</v>
      </c>
      <c r="B3" s="31" t="s">
        <v>13</v>
      </c>
      <c r="C3" s="31" t="s">
        <v>14</v>
      </c>
      <c r="D3" s="31" t="s">
        <v>15</v>
      </c>
      <c r="E3" s="32" t="s">
        <v>16</v>
      </c>
      <c r="F3" s="33"/>
      <c r="G3" s="33"/>
      <c r="H3" s="33"/>
      <c r="I3" s="40"/>
      <c r="J3" s="41" t="s">
        <v>17</v>
      </c>
      <c r="K3" s="42" t="s">
        <v>18</v>
      </c>
    </row>
    <row r="4" ht="33.75" customHeight="1" spans="1:11">
      <c r="A4" s="30"/>
      <c r="B4" s="31"/>
      <c r="C4" s="31"/>
      <c r="D4" s="31"/>
      <c r="E4" s="30" t="s">
        <v>19</v>
      </c>
      <c r="F4" s="30" t="s">
        <v>20</v>
      </c>
      <c r="G4" s="30" t="s">
        <v>21</v>
      </c>
      <c r="H4" s="30" t="s">
        <v>22</v>
      </c>
      <c r="I4" s="43" t="s">
        <v>23</v>
      </c>
      <c r="J4" s="44"/>
      <c r="K4" s="45"/>
    </row>
    <row r="5" ht="34.9" customHeight="1" spans="1:11">
      <c r="A5" s="34" t="s">
        <v>24</v>
      </c>
      <c r="B5" s="34"/>
      <c r="C5" s="34"/>
      <c r="D5" s="34"/>
      <c r="E5" s="35"/>
      <c r="F5" s="35"/>
      <c r="G5" s="35"/>
      <c r="H5" s="35"/>
      <c r="I5" s="46">
        <f>SUM(I6:I38)</f>
        <v>0</v>
      </c>
      <c r="J5" s="34"/>
      <c r="K5" s="35"/>
    </row>
    <row r="6" customHeight="1" spans="1:11">
      <c r="A6" s="36">
        <v>1</v>
      </c>
      <c r="B6" s="16" t="s">
        <v>25</v>
      </c>
      <c r="C6" s="16" t="s">
        <v>26</v>
      </c>
      <c r="D6" s="16" t="s">
        <v>27</v>
      </c>
      <c r="E6" s="36" t="s">
        <v>28</v>
      </c>
      <c r="F6" s="36" t="s">
        <v>29</v>
      </c>
      <c r="G6" s="36">
        <f>2.8*10*2</f>
        <v>56</v>
      </c>
      <c r="H6" s="36"/>
      <c r="I6" s="47">
        <f t="shared" ref="I6:I14" si="0">G6*H6</f>
        <v>0</v>
      </c>
      <c r="J6" s="36"/>
      <c r="K6" s="36"/>
    </row>
    <row r="7" customHeight="1" spans="1:11">
      <c r="A7" s="36"/>
      <c r="B7" s="16"/>
      <c r="C7" s="16" t="s">
        <v>30</v>
      </c>
      <c r="D7" s="16" t="s">
        <v>27</v>
      </c>
      <c r="E7" s="36" t="s">
        <v>28</v>
      </c>
      <c r="F7" s="36" t="s">
        <v>29</v>
      </c>
      <c r="G7" s="36">
        <f>2.8*10*2</f>
        <v>56</v>
      </c>
      <c r="H7" s="36"/>
      <c r="I7" s="47">
        <f t="shared" si="0"/>
        <v>0</v>
      </c>
      <c r="J7" s="36"/>
      <c r="K7" s="36"/>
    </row>
    <row r="8" ht="57.95" customHeight="1" spans="1:11">
      <c r="A8" s="36">
        <v>2</v>
      </c>
      <c r="B8" s="16" t="s">
        <v>31</v>
      </c>
      <c r="C8" s="16" t="s">
        <v>32</v>
      </c>
      <c r="D8" s="16" t="s">
        <v>33</v>
      </c>
      <c r="E8" s="36" t="s">
        <v>28</v>
      </c>
      <c r="F8" s="36" t="s">
        <v>29</v>
      </c>
      <c r="G8" s="36">
        <v>15</v>
      </c>
      <c r="H8" s="36"/>
      <c r="I8" s="47">
        <f t="shared" si="0"/>
        <v>0</v>
      </c>
      <c r="J8" s="36"/>
      <c r="K8" s="36"/>
    </row>
    <row r="9" ht="57.95" customHeight="1" spans="1:11">
      <c r="A9" s="36"/>
      <c r="B9" s="16" t="s">
        <v>34</v>
      </c>
      <c r="C9" s="16" t="s">
        <v>35</v>
      </c>
      <c r="D9" s="16">
        <v>200</v>
      </c>
      <c r="E9" s="36"/>
      <c r="F9" s="36" t="s">
        <v>36</v>
      </c>
      <c r="G9" s="36">
        <v>6</v>
      </c>
      <c r="H9" s="36"/>
      <c r="I9" s="47">
        <f t="shared" si="0"/>
        <v>0</v>
      </c>
      <c r="J9" s="36"/>
      <c r="K9" s="36"/>
    </row>
    <row r="10" ht="71.1" customHeight="1" spans="1:11">
      <c r="A10" s="36"/>
      <c r="B10" s="16" t="s">
        <v>37</v>
      </c>
      <c r="C10" s="16" t="s">
        <v>38</v>
      </c>
      <c r="D10" s="16" t="s">
        <v>39</v>
      </c>
      <c r="E10" s="36" t="s">
        <v>40</v>
      </c>
      <c r="F10" s="36" t="s">
        <v>29</v>
      </c>
      <c r="G10" s="36">
        <f>4*1.8*2</f>
        <v>14.4</v>
      </c>
      <c r="H10" s="36"/>
      <c r="I10" s="47">
        <f t="shared" si="0"/>
        <v>0</v>
      </c>
      <c r="J10" s="36"/>
      <c r="K10" s="36"/>
    </row>
    <row r="11" customHeight="1" spans="1:11">
      <c r="A11" s="36">
        <v>3</v>
      </c>
      <c r="B11" s="16" t="s">
        <v>41</v>
      </c>
      <c r="C11" s="16" t="s">
        <v>42</v>
      </c>
      <c r="D11" s="16" t="s">
        <v>43</v>
      </c>
      <c r="E11" s="36" t="s">
        <v>44</v>
      </c>
      <c r="F11" s="36" t="s">
        <v>29</v>
      </c>
      <c r="G11" s="36">
        <f>1*2*3</f>
        <v>6</v>
      </c>
      <c r="H11" s="36"/>
      <c r="I11" s="47">
        <f t="shared" si="0"/>
        <v>0</v>
      </c>
      <c r="J11" s="36"/>
      <c r="K11" s="36"/>
    </row>
    <row r="12" ht="62.1" customHeight="1" spans="1:11">
      <c r="A12" s="36"/>
      <c r="B12" s="16" t="s">
        <v>45</v>
      </c>
      <c r="C12" s="16" t="s">
        <v>46</v>
      </c>
      <c r="D12" s="16" t="s">
        <v>47</v>
      </c>
      <c r="E12" s="36" t="s">
        <v>48</v>
      </c>
      <c r="F12" s="36" t="s">
        <v>29</v>
      </c>
      <c r="G12" s="36">
        <f>0.8*0.8*20</f>
        <v>12.8</v>
      </c>
      <c r="H12" s="36"/>
      <c r="I12" s="47">
        <f t="shared" si="0"/>
        <v>0</v>
      </c>
      <c r="J12" s="48"/>
      <c r="K12" s="36"/>
    </row>
    <row r="13" customHeight="1" spans="1:11">
      <c r="A13" s="36">
        <v>4</v>
      </c>
      <c r="B13" s="16" t="s">
        <v>49</v>
      </c>
      <c r="C13" s="16" t="s">
        <v>38</v>
      </c>
      <c r="D13" s="16" t="s">
        <v>50</v>
      </c>
      <c r="E13" s="36" t="s">
        <v>51</v>
      </c>
      <c r="F13" s="36" t="s">
        <v>29</v>
      </c>
      <c r="G13" s="36">
        <f>1*6</f>
        <v>6</v>
      </c>
      <c r="H13" s="36"/>
      <c r="I13" s="47">
        <f t="shared" si="0"/>
        <v>0</v>
      </c>
      <c r="J13" s="36"/>
      <c r="K13" s="36"/>
    </row>
    <row r="14" customHeight="1" spans="1:11">
      <c r="A14" s="36"/>
      <c r="B14" s="16" t="s">
        <v>52</v>
      </c>
      <c r="C14" s="16" t="s">
        <v>38</v>
      </c>
      <c r="D14" s="16" t="s">
        <v>53</v>
      </c>
      <c r="E14" s="36" t="s">
        <v>54</v>
      </c>
      <c r="F14" s="36" t="s">
        <v>29</v>
      </c>
      <c r="G14" s="37">
        <f>0.8*0.8*10</f>
        <v>6.4</v>
      </c>
      <c r="H14" s="36"/>
      <c r="I14" s="47">
        <f t="shared" si="0"/>
        <v>0</v>
      </c>
      <c r="J14" s="36"/>
      <c r="K14" s="36"/>
    </row>
    <row r="15" customHeight="1" spans="1:11">
      <c r="A15" s="36">
        <v>5</v>
      </c>
      <c r="B15" s="16" t="s">
        <v>55</v>
      </c>
      <c r="C15" s="16" t="s">
        <v>38</v>
      </c>
      <c r="D15" s="16" t="s">
        <v>56</v>
      </c>
      <c r="E15" s="36" t="s">
        <v>51</v>
      </c>
      <c r="F15" s="36" t="s">
        <v>36</v>
      </c>
      <c r="G15" s="38">
        <v>5</v>
      </c>
      <c r="H15" s="36"/>
      <c r="I15" s="47">
        <f t="shared" ref="I15:I38" si="1">G15*H15</f>
        <v>0</v>
      </c>
      <c r="J15" s="36"/>
      <c r="K15" s="36"/>
    </row>
    <row r="16" customHeight="1" spans="1:11">
      <c r="A16" s="36"/>
      <c r="B16" s="16" t="s">
        <v>57</v>
      </c>
      <c r="C16" s="16" t="s">
        <v>38</v>
      </c>
      <c r="D16" s="16" t="s">
        <v>58</v>
      </c>
      <c r="E16" s="36" t="s">
        <v>51</v>
      </c>
      <c r="F16" s="36" t="s">
        <v>29</v>
      </c>
      <c r="G16" s="36">
        <f>1*5</f>
        <v>5</v>
      </c>
      <c r="H16" s="36"/>
      <c r="I16" s="47">
        <f t="shared" si="1"/>
        <v>0</v>
      </c>
      <c r="J16" s="36"/>
      <c r="K16" s="36"/>
    </row>
    <row r="17" customHeight="1" spans="1:11">
      <c r="A17" s="36">
        <v>6</v>
      </c>
      <c r="B17" s="16" t="s">
        <v>59</v>
      </c>
      <c r="C17" s="16" t="s">
        <v>38</v>
      </c>
      <c r="D17" s="16" t="s">
        <v>60</v>
      </c>
      <c r="E17" s="36" t="s">
        <v>61</v>
      </c>
      <c r="F17" s="36" t="s">
        <v>62</v>
      </c>
      <c r="G17" s="36">
        <f>2*0.9*2</f>
        <v>3.6</v>
      </c>
      <c r="H17" s="36"/>
      <c r="I17" s="47">
        <f t="shared" si="1"/>
        <v>0</v>
      </c>
      <c r="J17" s="36"/>
      <c r="K17" s="36"/>
    </row>
    <row r="18" customHeight="1" spans="1:11">
      <c r="A18" s="36"/>
      <c r="B18" s="16" t="s">
        <v>63</v>
      </c>
      <c r="C18" s="16" t="s">
        <v>38</v>
      </c>
      <c r="D18" s="16" t="s">
        <v>64</v>
      </c>
      <c r="E18" s="36" t="s">
        <v>65</v>
      </c>
      <c r="F18" s="36" t="s">
        <v>62</v>
      </c>
      <c r="G18" s="36">
        <f>0.6*2*2</f>
        <v>2.4</v>
      </c>
      <c r="H18" s="36"/>
      <c r="I18" s="47">
        <f t="shared" si="1"/>
        <v>0</v>
      </c>
      <c r="J18" s="36"/>
      <c r="K18" s="36"/>
    </row>
    <row r="19" customHeight="1" spans="1:11">
      <c r="A19" s="36">
        <v>7</v>
      </c>
      <c r="B19" s="16" t="s">
        <v>66</v>
      </c>
      <c r="C19" s="16" t="s">
        <v>67</v>
      </c>
      <c r="D19" s="16" t="s">
        <v>68</v>
      </c>
      <c r="E19" s="36" t="s">
        <v>65</v>
      </c>
      <c r="F19" s="36" t="s">
        <v>62</v>
      </c>
      <c r="G19" s="36">
        <f>0.15*0.9*2</f>
        <v>0.27</v>
      </c>
      <c r="H19" s="36"/>
      <c r="I19" s="47">
        <f t="shared" si="1"/>
        <v>0</v>
      </c>
      <c r="J19" s="36"/>
      <c r="K19" s="36"/>
    </row>
    <row r="20" customHeight="1" spans="1:11">
      <c r="A20" s="36"/>
      <c r="B20" s="16" t="s">
        <v>69</v>
      </c>
      <c r="C20" s="16" t="s">
        <v>38</v>
      </c>
      <c r="D20" s="16" t="s">
        <v>70</v>
      </c>
      <c r="E20" s="36" t="s">
        <v>65</v>
      </c>
      <c r="F20" s="36" t="s">
        <v>62</v>
      </c>
      <c r="G20" s="36">
        <f>0.5*0.8</f>
        <v>0.4</v>
      </c>
      <c r="H20" s="36"/>
      <c r="I20" s="47">
        <f t="shared" si="1"/>
        <v>0</v>
      </c>
      <c r="J20" s="36"/>
      <c r="K20" s="36"/>
    </row>
    <row r="21" customHeight="1" spans="1:11">
      <c r="A21" s="36">
        <v>8</v>
      </c>
      <c r="B21" s="16" t="s">
        <v>71</v>
      </c>
      <c r="C21" s="16" t="s">
        <v>42</v>
      </c>
      <c r="D21" s="16" t="s">
        <v>72</v>
      </c>
      <c r="E21" s="36" t="s">
        <v>28</v>
      </c>
      <c r="F21" s="36" t="s">
        <v>29</v>
      </c>
      <c r="G21" s="36">
        <f>2.8*1.64</f>
        <v>4.592</v>
      </c>
      <c r="H21" s="36"/>
      <c r="I21" s="47">
        <f t="shared" si="1"/>
        <v>0</v>
      </c>
      <c r="J21" s="36"/>
      <c r="K21" s="36"/>
    </row>
    <row r="22" customHeight="1" spans="1:11">
      <c r="A22" s="36"/>
      <c r="B22" s="16" t="s">
        <v>73</v>
      </c>
      <c r="C22" s="16" t="s">
        <v>38</v>
      </c>
      <c r="D22" s="16" t="s">
        <v>74</v>
      </c>
      <c r="E22" s="36" t="s">
        <v>28</v>
      </c>
      <c r="F22" s="36" t="s">
        <v>62</v>
      </c>
      <c r="G22" s="36">
        <f>2*0.7</f>
        <v>1.4</v>
      </c>
      <c r="H22" s="36"/>
      <c r="I22" s="47">
        <f t="shared" si="1"/>
        <v>0</v>
      </c>
      <c r="J22" s="36"/>
      <c r="K22" s="36"/>
    </row>
    <row r="23" customHeight="1" spans="1:11">
      <c r="A23" s="36">
        <v>9</v>
      </c>
      <c r="B23" s="16" t="s">
        <v>75</v>
      </c>
      <c r="C23" s="16" t="s">
        <v>76</v>
      </c>
      <c r="D23" s="16" t="s">
        <v>77</v>
      </c>
      <c r="E23" s="36" t="s">
        <v>28</v>
      </c>
      <c r="F23" s="36" t="s">
        <v>62</v>
      </c>
      <c r="G23" s="36">
        <f>1.3*10*2</f>
        <v>26</v>
      </c>
      <c r="H23" s="36"/>
      <c r="I23" s="47">
        <f t="shared" si="1"/>
        <v>0</v>
      </c>
      <c r="J23" s="36"/>
      <c r="K23" s="36"/>
    </row>
    <row r="24" customHeight="1" spans="1:11">
      <c r="A24" s="36"/>
      <c r="B24" s="16" t="s">
        <v>78</v>
      </c>
      <c r="C24" s="16" t="s">
        <v>79</v>
      </c>
      <c r="D24" s="16" t="s">
        <v>80</v>
      </c>
      <c r="E24" s="36" t="s">
        <v>28</v>
      </c>
      <c r="F24" s="36" t="s">
        <v>29</v>
      </c>
      <c r="G24" s="36">
        <f>6.5*5</f>
        <v>32.5</v>
      </c>
      <c r="H24" s="36"/>
      <c r="I24" s="47">
        <f t="shared" si="1"/>
        <v>0</v>
      </c>
      <c r="J24" s="36"/>
      <c r="K24" s="36"/>
    </row>
    <row r="25" customHeight="1" spans="1:11">
      <c r="A25" s="36">
        <v>10</v>
      </c>
      <c r="B25" s="16" t="s">
        <v>81</v>
      </c>
      <c r="C25" s="16" t="s">
        <v>82</v>
      </c>
      <c r="D25" s="16" t="s">
        <v>80</v>
      </c>
      <c r="E25" s="36" t="s">
        <v>28</v>
      </c>
      <c r="F25" s="36" t="s">
        <v>83</v>
      </c>
      <c r="G25" s="36">
        <f>6.5*5</f>
        <v>32.5</v>
      </c>
      <c r="H25" s="36"/>
      <c r="I25" s="47">
        <f t="shared" si="1"/>
        <v>0</v>
      </c>
      <c r="J25" s="36"/>
      <c r="K25" s="36"/>
    </row>
    <row r="26" customHeight="1" spans="1:11">
      <c r="A26" s="36"/>
      <c r="B26" s="16" t="s">
        <v>84</v>
      </c>
      <c r="C26" s="16" t="s">
        <v>85</v>
      </c>
      <c r="D26" s="16" t="s">
        <v>86</v>
      </c>
      <c r="E26" s="36" t="s">
        <v>28</v>
      </c>
      <c r="F26" s="36" t="s">
        <v>87</v>
      </c>
      <c r="G26" s="36">
        <v>2</v>
      </c>
      <c r="H26" s="36"/>
      <c r="I26" s="47">
        <f t="shared" si="1"/>
        <v>0</v>
      </c>
      <c r="J26" s="36"/>
      <c r="K26" s="36"/>
    </row>
    <row r="27" customHeight="1" spans="1:11">
      <c r="A27" s="36">
        <v>11</v>
      </c>
      <c r="B27" s="16" t="s">
        <v>88</v>
      </c>
      <c r="C27" s="16" t="s">
        <v>82</v>
      </c>
      <c r="D27" s="16" t="s">
        <v>89</v>
      </c>
      <c r="E27" s="36" t="s">
        <v>28</v>
      </c>
      <c r="F27" s="36" t="s">
        <v>87</v>
      </c>
      <c r="G27" s="36">
        <v>1</v>
      </c>
      <c r="H27" s="36"/>
      <c r="I27" s="47">
        <f t="shared" si="1"/>
        <v>0</v>
      </c>
      <c r="J27" s="36"/>
      <c r="K27" s="16" t="s">
        <v>90</v>
      </c>
    </row>
    <row r="28" customHeight="1" spans="1:11">
      <c r="A28" s="36"/>
      <c r="B28" s="16" t="s">
        <v>91</v>
      </c>
      <c r="C28" s="16" t="s">
        <v>92</v>
      </c>
      <c r="D28" s="16" t="s">
        <v>89</v>
      </c>
      <c r="E28" s="36" t="s">
        <v>28</v>
      </c>
      <c r="F28" s="36" t="s">
        <v>87</v>
      </c>
      <c r="G28" s="36">
        <v>1</v>
      </c>
      <c r="H28" s="36"/>
      <c r="I28" s="47">
        <f t="shared" si="1"/>
        <v>0</v>
      </c>
      <c r="J28" s="36"/>
      <c r="K28" s="36"/>
    </row>
    <row r="29" customHeight="1" spans="1:11">
      <c r="A29" s="36">
        <v>12</v>
      </c>
      <c r="B29" s="16" t="s">
        <v>93</v>
      </c>
      <c r="C29" s="16" t="s">
        <v>94</v>
      </c>
      <c r="D29" s="16" t="s">
        <v>89</v>
      </c>
      <c r="E29" s="36" t="s">
        <v>95</v>
      </c>
      <c r="F29" s="36" t="s">
        <v>96</v>
      </c>
      <c r="G29" s="36">
        <v>1</v>
      </c>
      <c r="H29" s="36"/>
      <c r="I29" s="47">
        <f t="shared" si="1"/>
        <v>0</v>
      </c>
      <c r="J29" s="36"/>
      <c r="K29" s="36"/>
    </row>
    <row r="30" customHeight="1" spans="1:11">
      <c r="A30" s="36"/>
      <c r="B30" s="16" t="s">
        <v>93</v>
      </c>
      <c r="C30" s="16" t="s">
        <v>97</v>
      </c>
      <c r="D30" s="16" t="s">
        <v>89</v>
      </c>
      <c r="E30" s="36" t="s">
        <v>95</v>
      </c>
      <c r="F30" s="36" t="s">
        <v>98</v>
      </c>
      <c r="G30" s="36">
        <v>1</v>
      </c>
      <c r="H30" s="36"/>
      <c r="I30" s="47">
        <f t="shared" si="1"/>
        <v>0</v>
      </c>
      <c r="J30" s="36"/>
      <c r="K30" s="36"/>
    </row>
    <row r="31" ht="72" customHeight="1" spans="1:11">
      <c r="A31" s="36">
        <v>13</v>
      </c>
      <c r="B31" s="16" t="s">
        <v>99</v>
      </c>
      <c r="C31" s="16" t="s">
        <v>100</v>
      </c>
      <c r="D31" s="16" t="s">
        <v>101</v>
      </c>
      <c r="E31" s="36" t="s">
        <v>102</v>
      </c>
      <c r="F31" s="36" t="s">
        <v>87</v>
      </c>
      <c r="G31" s="36">
        <v>1</v>
      </c>
      <c r="H31" s="36"/>
      <c r="I31" s="47">
        <f t="shared" si="1"/>
        <v>0</v>
      </c>
      <c r="J31" s="36"/>
      <c r="K31" s="16"/>
    </row>
    <row r="32" customHeight="1" spans="1:11">
      <c r="A32" s="36"/>
      <c r="B32" s="16" t="s">
        <v>103</v>
      </c>
      <c r="C32" s="16" t="s">
        <v>104</v>
      </c>
      <c r="D32" s="16" t="s">
        <v>105</v>
      </c>
      <c r="E32" s="36" t="s">
        <v>102</v>
      </c>
      <c r="F32" s="36" t="s">
        <v>29</v>
      </c>
      <c r="G32" s="36">
        <f>6*11</f>
        <v>66</v>
      </c>
      <c r="H32" s="36"/>
      <c r="I32" s="47">
        <f t="shared" si="1"/>
        <v>0</v>
      </c>
      <c r="J32" s="36"/>
      <c r="K32" s="36"/>
    </row>
    <row r="33" customHeight="1" spans="1:11">
      <c r="A33" s="36">
        <v>14</v>
      </c>
      <c r="B33" s="16" t="s">
        <v>106</v>
      </c>
      <c r="C33" s="16" t="s">
        <v>107</v>
      </c>
      <c r="D33" s="16" t="s">
        <v>108</v>
      </c>
      <c r="E33" s="36" t="s">
        <v>102</v>
      </c>
      <c r="F33" s="36" t="s">
        <v>29</v>
      </c>
      <c r="G33" s="36">
        <f>5*3.4</f>
        <v>17</v>
      </c>
      <c r="H33" s="36"/>
      <c r="I33" s="47">
        <f t="shared" si="1"/>
        <v>0</v>
      </c>
      <c r="J33" s="36"/>
      <c r="K33" s="36"/>
    </row>
    <row r="34" customHeight="1" spans="1:11">
      <c r="A34" s="36"/>
      <c r="B34" s="16" t="s">
        <v>109</v>
      </c>
      <c r="C34" s="16" t="s">
        <v>82</v>
      </c>
      <c r="D34" s="16" t="s">
        <v>89</v>
      </c>
      <c r="E34" s="36" t="s">
        <v>110</v>
      </c>
      <c r="F34" s="36" t="s">
        <v>87</v>
      </c>
      <c r="G34" s="36">
        <v>1</v>
      </c>
      <c r="H34" s="36"/>
      <c r="I34" s="47">
        <f t="shared" si="1"/>
        <v>0</v>
      </c>
      <c r="J34" s="36"/>
      <c r="K34" s="16"/>
    </row>
    <row r="35" customHeight="1" spans="1:11">
      <c r="A35" s="36">
        <v>15</v>
      </c>
      <c r="B35" s="16" t="s">
        <v>111</v>
      </c>
      <c r="C35" s="16" t="s">
        <v>112</v>
      </c>
      <c r="D35" s="16" t="s">
        <v>89</v>
      </c>
      <c r="E35" s="36"/>
      <c r="F35" s="36"/>
      <c r="G35" s="36">
        <v>1</v>
      </c>
      <c r="H35" s="36"/>
      <c r="I35" s="47">
        <f t="shared" si="1"/>
        <v>0</v>
      </c>
      <c r="J35" s="16" t="s">
        <v>113</v>
      </c>
      <c r="K35" s="36"/>
    </row>
    <row r="36" customHeight="1" spans="1:11">
      <c r="A36" s="36"/>
      <c r="B36" s="16" t="s">
        <v>114</v>
      </c>
      <c r="C36" s="16" t="s">
        <v>115</v>
      </c>
      <c r="D36" s="16" t="s">
        <v>115</v>
      </c>
      <c r="E36" s="36"/>
      <c r="F36" s="36" t="s">
        <v>116</v>
      </c>
      <c r="G36" s="36">
        <v>2</v>
      </c>
      <c r="H36" s="36"/>
      <c r="I36" s="47">
        <f t="shared" si="1"/>
        <v>0</v>
      </c>
      <c r="J36" s="36"/>
      <c r="K36" s="36"/>
    </row>
    <row r="37" customHeight="1" spans="1:11">
      <c r="A37" s="36">
        <v>16</v>
      </c>
      <c r="B37" s="16" t="s">
        <v>117</v>
      </c>
      <c r="C37" s="16" t="s">
        <v>115</v>
      </c>
      <c r="D37" s="16" t="s">
        <v>115</v>
      </c>
      <c r="E37" s="36"/>
      <c r="F37" s="36" t="s">
        <v>118</v>
      </c>
      <c r="G37" s="36">
        <v>30</v>
      </c>
      <c r="H37" s="36"/>
      <c r="I37" s="47">
        <f>G37*H37</f>
        <v>0</v>
      </c>
      <c r="J37" s="36" t="s">
        <v>119</v>
      </c>
      <c r="K37" s="36"/>
    </row>
    <row r="38" customHeight="1" spans="1:11">
      <c r="A38" s="36"/>
      <c r="B38" s="36" t="s">
        <v>120</v>
      </c>
      <c r="C38" s="16" t="s">
        <v>115</v>
      </c>
      <c r="D38" s="16" t="s">
        <v>115</v>
      </c>
      <c r="E38" s="36"/>
      <c r="F38" s="16" t="s">
        <v>115</v>
      </c>
      <c r="G38" s="39"/>
      <c r="H38" s="36"/>
      <c r="I38" s="47"/>
      <c r="J38" s="36"/>
      <c r="K38" s="36"/>
    </row>
    <row r="39" customHeight="1" spans="1:11">
      <c r="A39" s="18" t="s">
        <v>121</v>
      </c>
      <c r="B39" s="18"/>
      <c r="C39" s="18"/>
      <c r="D39" s="18"/>
      <c r="E39" s="35"/>
      <c r="F39" s="35"/>
      <c r="G39" s="35"/>
      <c r="H39" s="35"/>
      <c r="I39" s="46">
        <f>SUM(I40:I66)</f>
        <v>0</v>
      </c>
      <c r="J39" s="18"/>
      <c r="K39" s="35"/>
    </row>
    <row r="40" customHeight="1" spans="1:11">
      <c r="A40" s="36">
        <v>1</v>
      </c>
      <c r="B40" s="16" t="s">
        <v>122</v>
      </c>
      <c r="C40" s="16" t="s">
        <v>123</v>
      </c>
      <c r="D40" s="16" t="s">
        <v>124</v>
      </c>
      <c r="E40" s="36" t="s">
        <v>125</v>
      </c>
      <c r="F40" s="36" t="s">
        <v>29</v>
      </c>
      <c r="G40" s="36">
        <f>0.9*2.6</f>
        <v>2.34</v>
      </c>
      <c r="H40" s="36"/>
      <c r="I40" s="47">
        <f>G40*H40</f>
        <v>0</v>
      </c>
      <c r="J40" s="36"/>
      <c r="K40" s="36"/>
    </row>
    <row r="41" customHeight="1" spans="1:11">
      <c r="A41" s="36">
        <v>2</v>
      </c>
      <c r="B41" s="16" t="s">
        <v>126</v>
      </c>
      <c r="C41" s="16" t="s">
        <v>38</v>
      </c>
      <c r="D41" s="16" t="s">
        <v>127</v>
      </c>
      <c r="E41" s="36" t="s">
        <v>125</v>
      </c>
      <c r="F41" s="36" t="s">
        <v>29</v>
      </c>
      <c r="G41" s="36">
        <f>0.3*0.3*9</f>
        <v>0.81</v>
      </c>
      <c r="H41" s="36"/>
      <c r="I41" s="47">
        <f t="shared" ref="I41:I58" si="2">G41*H41</f>
        <v>0</v>
      </c>
      <c r="J41" s="36"/>
      <c r="K41" s="36"/>
    </row>
    <row r="42" customHeight="1" spans="1:11">
      <c r="A42" s="36">
        <v>3</v>
      </c>
      <c r="B42" s="16" t="s">
        <v>128</v>
      </c>
      <c r="C42" s="16" t="s">
        <v>129</v>
      </c>
      <c r="D42" s="16" t="s">
        <v>130</v>
      </c>
      <c r="E42" s="36" t="s">
        <v>125</v>
      </c>
      <c r="F42" s="36" t="s">
        <v>29</v>
      </c>
      <c r="G42" s="36">
        <f>0.8*1*2</f>
        <v>1.6</v>
      </c>
      <c r="H42" s="36"/>
      <c r="I42" s="47">
        <f t="shared" si="2"/>
        <v>0</v>
      </c>
      <c r="J42" s="36"/>
      <c r="K42" s="36"/>
    </row>
    <row r="43" customHeight="1" spans="1:11">
      <c r="A43" s="36">
        <v>4</v>
      </c>
      <c r="B43" s="16" t="s">
        <v>131</v>
      </c>
      <c r="C43" s="16" t="s">
        <v>67</v>
      </c>
      <c r="D43" s="16" t="s">
        <v>68</v>
      </c>
      <c r="E43" s="36" t="s">
        <v>125</v>
      </c>
      <c r="F43" s="36" t="s">
        <v>62</v>
      </c>
      <c r="G43" s="36">
        <f>0.15*0.9*2</f>
        <v>0.27</v>
      </c>
      <c r="H43" s="36"/>
      <c r="I43" s="47">
        <f t="shared" si="2"/>
        <v>0</v>
      </c>
      <c r="J43" s="36"/>
      <c r="K43" s="36"/>
    </row>
    <row r="44" customHeight="1" spans="1:11">
      <c r="A44" s="36">
        <v>5</v>
      </c>
      <c r="B44" s="16" t="s">
        <v>132</v>
      </c>
      <c r="C44" s="16" t="s">
        <v>38</v>
      </c>
      <c r="D44" s="16" t="s">
        <v>127</v>
      </c>
      <c r="E44" s="36" t="s">
        <v>133</v>
      </c>
      <c r="F44" s="36" t="s">
        <v>62</v>
      </c>
      <c r="G44" s="36">
        <f>0.3*0.3*12</f>
        <v>1.08</v>
      </c>
      <c r="H44" s="36"/>
      <c r="I44" s="47">
        <f t="shared" si="2"/>
        <v>0</v>
      </c>
      <c r="J44" s="36"/>
      <c r="K44" s="36"/>
    </row>
    <row r="45" customHeight="1" spans="1:11">
      <c r="A45" s="36">
        <v>6</v>
      </c>
      <c r="B45" s="16" t="s">
        <v>134</v>
      </c>
      <c r="C45" s="16" t="s">
        <v>38</v>
      </c>
      <c r="D45" s="16" t="s">
        <v>135</v>
      </c>
      <c r="E45" s="36" t="s">
        <v>133</v>
      </c>
      <c r="F45" s="36" t="s">
        <v>29</v>
      </c>
      <c r="G45" s="36">
        <f>2*3</f>
        <v>6</v>
      </c>
      <c r="H45" s="36"/>
      <c r="I45" s="47">
        <f t="shared" si="2"/>
        <v>0</v>
      </c>
      <c r="J45" s="36"/>
      <c r="K45" s="36"/>
    </row>
    <row r="46" customHeight="1" spans="1:11">
      <c r="A46" s="36">
        <v>7</v>
      </c>
      <c r="B46" s="16" t="s">
        <v>136</v>
      </c>
      <c r="C46" s="16" t="s">
        <v>38</v>
      </c>
      <c r="D46" s="16" t="s">
        <v>137</v>
      </c>
      <c r="E46" s="36" t="s">
        <v>133</v>
      </c>
      <c r="F46" s="36" t="s">
        <v>29</v>
      </c>
      <c r="G46" s="36">
        <f>12*1.5</f>
        <v>18</v>
      </c>
      <c r="H46" s="36"/>
      <c r="I46" s="47">
        <f t="shared" si="2"/>
        <v>0</v>
      </c>
      <c r="J46" s="36"/>
      <c r="K46" s="36"/>
    </row>
    <row r="47" customHeight="1" spans="1:11">
      <c r="A47" s="36">
        <v>8</v>
      </c>
      <c r="B47" s="16" t="s">
        <v>138</v>
      </c>
      <c r="C47" s="16" t="s">
        <v>139</v>
      </c>
      <c r="D47" s="16" t="s">
        <v>140</v>
      </c>
      <c r="E47" s="36" t="s">
        <v>141</v>
      </c>
      <c r="F47" s="36" t="s">
        <v>29</v>
      </c>
      <c r="G47" s="36">
        <f>6.2*2.6</f>
        <v>16.12</v>
      </c>
      <c r="H47" s="36"/>
      <c r="I47" s="47">
        <f t="shared" si="2"/>
        <v>0</v>
      </c>
      <c r="J47" s="36" t="s">
        <v>141</v>
      </c>
      <c r="K47" s="36"/>
    </row>
    <row r="48" customHeight="1" spans="1:11">
      <c r="A48" s="36">
        <v>9</v>
      </c>
      <c r="B48" s="16"/>
      <c r="C48" s="16" t="s">
        <v>142</v>
      </c>
      <c r="D48" s="16" t="s">
        <v>143</v>
      </c>
      <c r="E48" s="36" t="s">
        <v>141</v>
      </c>
      <c r="F48" s="36" t="s">
        <v>29</v>
      </c>
      <c r="G48" s="36">
        <f>6.2*1.8</f>
        <v>11.16</v>
      </c>
      <c r="H48" s="36"/>
      <c r="I48" s="47">
        <f t="shared" si="2"/>
        <v>0</v>
      </c>
      <c r="J48" s="36"/>
      <c r="K48" s="36"/>
    </row>
    <row r="49" ht="65.1" customHeight="1" spans="1:11">
      <c r="A49" s="36">
        <v>10</v>
      </c>
      <c r="B49" s="16" t="s">
        <v>84</v>
      </c>
      <c r="C49" s="16" t="s">
        <v>85</v>
      </c>
      <c r="D49" s="16" t="s">
        <v>86</v>
      </c>
      <c r="E49" s="36" t="s">
        <v>141</v>
      </c>
      <c r="F49" s="36" t="s">
        <v>87</v>
      </c>
      <c r="G49" s="36">
        <v>7</v>
      </c>
      <c r="H49" s="36"/>
      <c r="I49" s="47">
        <f t="shared" si="2"/>
        <v>0</v>
      </c>
      <c r="J49" s="36"/>
      <c r="K49" s="36"/>
    </row>
    <row r="50" ht="65.1" customHeight="1" spans="1:11">
      <c r="A50" s="36">
        <v>11</v>
      </c>
      <c r="B50" s="16" t="s">
        <v>144</v>
      </c>
      <c r="C50" s="16" t="s">
        <v>145</v>
      </c>
      <c r="D50" s="16" t="s">
        <v>130</v>
      </c>
      <c r="E50" s="36" t="s">
        <v>141</v>
      </c>
      <c r="F50" s="36" t="s">
        <v>87</v>
      </c>
      <c r="G50" s="36">
        <v>1</v>
      </c>
      <c r="H50" s="36"/>
      <c r="I50" s="47">
        <f t="shared" si="2"/>
        <v>0</v>
      </c>
      <c r="J50" s="36"/>
      <c r="K50" s="36"/>
    </row>
    <row r="51" customHeight="1" spans="1:11">
      <c r="A51" s="36">
        <v>12</v>
      </c>
      <c r="B51" s="16" t="s">
        <v>146</v>
      </c>
      <c r="C51" s="16" t="s">
        <v>38</v>
      </c>
      <c r="D51" s="16" t="s">
        <v>147</v>
      </c>
      <c r="E51" s="36" t="s">
        <v>148</v>
      </c>
      <c r="F51" s="36" t="s">
        <v>29</v>
      </c>
      <c r="G51" s="36">
        <f>1*1*5</f>
        <v>5</v>
      </c>
      <c r="H51" s="36"/>
      <c r="I51" s="47">
        <f t="shared" si="2"/>
        <v>0</v>
      </c>
      <c r="J51" s="36"/>
      <c r="K51" s="36"/>
    </row>
    <row r="52" customHeight="1" spans="1:11">
      <c r="A52" s="36">
        <v>13</v>
      </c>
      <c r="B52" s="16" t="s">
        <v>149</v>
      </c>
      <c r="C52" s="16" t="s">
        <v>46</v>
      </c>
      <c r="D52" s="16" t="s">
        <v>115</v>
      </c>
      <c r="E52" s="36" t="s">
        <v>150</v>
      </c>
      <c r="F52" s="36" t="s">
        <v>29</v>
      </c>
      <c r="G52" s="36">
        <v>1</v>
      </c>
      <c r="H52" s="36"/>
      <c r="I52" s="47">
        <f t="shared" si="2"/>
        <v>0</v>
      </c>
      <c r="J52" s="36"/>
      <c r="K52" s="49"/>
    </row>
    <row r="53" customHeight="1" spans="1:11">
      <c r="A53" s="36">
        <v>14</v>
      </c>
      <c r="B53" s="16" t="s">
        <v>103</v>
      </c>
      <c r="C53" s="16" t="s">
        <v>104</v>
      </c>
      <c r="D53" s="16" t="s">
        <v>151</v>
      </c>
      <c r="E53" s="36" t="s">
        <v>102</v>
      </c>
      <c r="F53" s="36" t="s">
        <v>29</v>
      </c>
      <c r="G53" s="36">
        <f>6*12</f>
        <v>72</v>
      </c>
      <c r="H53" s="36"/>
      <c r="I53" s="47">
        <f t="shared" si="2"/>
        <v>0</v>
      </c>
      <c r="J53" s="36"/>
      <c r="K53" s="36"/>
    </row>
    <row r="54" customHeight="1" spans="1:11">
      <c r="A54" s="36">
        <v>15</v>
      </c>
      <c r="B54" s="16" t="s">
        <v>99</v>
      </c>
      <c r="C54" s="16" t="s">
        <v>152</v>
      </c>
      <c r="D54" s="16" t="s">
        <v>153</v>
      </c>
      <c r="E54" s="36" t="s">
        <v>102</v>
      </c>
      <c r="F54" s="36" t="s">
        <v>29</v>
      </c>
      <c r="G54" s="36">
        <v>1</v>
      </c>
      <c r="H54" s="36"/>
      <c r="I54" s="47">
        <f t="shared" si="2"/>
        <v>0</v>
      </c>
      <c r="J54" s="36"/>
      <c r="K54" s="16"/>
    </row>
    <row r="55" customHeight="1" spans="1:11">
      <c r="A55" s="36">
        <v>16</v>
      </c>
      <c r="B55" s="16" t="s">
        <v>154</v>
      </c>
      <c r="C55" s="16" t="s">
        <v>155</v>
      </c>
      <c r="D55" s="16" t="s">
        <v>156</v>
      </c>
      <c r="E55" s="36" t="s">
        <v>102</v>
      </c>
      <c r="F55" s="36" t="s">
        <v>29</v>
      </c>
      <c r="G55" s="36">
        <f>6*1.2</f>
        <v>7.2</v>
      </c>
      <c r="H55" s="36"/>
      <c r="I55" s="47">
        <f t="shared" si="2"/>
        <v>0</v>
      </c>
      <c r="J55" s="36"/>
      <c r="K55" s="36"/>
    </row>
    <row r="56" customHeight="1" spans="1:11">
      <c r="A56" s="36">
        <v>17</v>
      </c>
      <c r="B56" s="16" t="s">
        <v>157</v>
      </c>
      <c r="C56" s="16" t="s">
        <v>158</v>
      </c>
      <c r="D56" s="16" t="s">
        <v>159</v>
      </c>
      <c r="E56" s="36" t="s">
        <v>150</v>
      </c>
      <c r="F56" s="36" t="s">
        <v>29</v>
      </c>
      <c r="G56" s="36">
        <f>1*1*12</f>
        <v>12</v>
      </c>
      <c r="H56" s="36"/>
      <c r="I56" s="47">
        <f t="shared" si="2"/>
        <v>0</v>
      </c>
      <c r="J56" s="36"/>
      <c r="K56" s="36"/>
    </row>
    <row r="57" customHeight="1" spans="1:11">
      <c r="A57" s="36">
        <v>18</v>
      </c>
      <c r="B57" s="16" t="s">
        <v>160</v>
      </c>
      <c r="C57" s="16" t="s">
        <v>161</v>
      </c>
      <c r="D57" s="16" t="s">
        <v>162</v>
      </c>
      <c r="E57" s="36" t="s">
        <v>150</v>
      </c>
      <c r="F57" s="36" t="s">
        <v>87</v>
      </c>
      <c r="G57" s="36">
        <v>6</v>
      </c>
      <c r="H57" s="36"/>
      <c r="I57" s="47">
        <f t="shared" si="2"/>
        <v>0</v>
      </c>
      <c r="J57" s="36" t="s">
        <v>163</v>
      </c>
      <c r="K57" s="36"/>
    </row>
    <row r="58" customHeight="1" spans="1:11">
      <c r="A58" s="36">
        <v>19</v>
      </c>
      <c r="B58" s="16" t="s">
        <v>93</v>
      </c>
      <c r="C58" s="16" t="s">
        <v>94</v>
      </c>
      <c r="D58" s="16" t="s">
        <v>89</v>
      </c>
      <c r="E58" s="36" t="s">
        <v>95</v>
      </c>
      <c r="F58" s="36" t="s">
        <v>96</v>
      </c>
      <c r="G58" s="36">
        <v>1</v>
      </c>
      <c r="H58" s="36"/>
      <c r="I58" s="47">
        <f t="shared" si="2"/>
        <v>0</v>
      </c>
      <c r="J58" s="36"/>
      <c r="K58" s="36"/>
    </row>
    <row r="59" customHeight="1" spans="1:11">
      <c r="A59" s="36">
        <v>20</v>
      </c>
      <c r="B59" s="16" t="s">
        <v>93</v>
      </c>
      <c r="C59" s="16" t="s">
        <v>97</v>
      </c>
      <c r="D59" s="16" t="s">
        <v>89</v>
      </c>
      <c r="E59" s="36" t="s">
        <v>95</v>
      </c>
      <c r="F59" s="36" t="s">
        <v>98</v>
      </c>
      <c r="G59" s="36">
        <v>1</v>
      </c>
      <c r="H59" s="36"/>
      <c r="I59" s="47">
        <f t="shared" ref="I59:I66" si="3">G59*H59</f>
        <v>0</v>
      </c>
      <c r="J59" s="36"/>
      <c r="K59" s="36"/>
    </row>
    <row r="60" ht="62.45" customHeight="1" spans="1:11">
      <c r="A60" s="36">
        <v>21</v>
      </c>
      <c r="B60" s="16" t="s">
        <v>109</v>
      </c>
      <c r="C60" s="16" t="s">
        <v>82</v>
      </c>
      <c r="D60" s="16" t="s">
        <v>89</v>
      </c>
      <c r="E60" s="36" t="s">
        <v>110</v>
      </c>
      <c r="F60" s="36" t="s">
        <v>87</v>
      </c>
      <c r="G60" s="36">
        <v>1</v>
      </c>
      <c r="H60" s="36"/>
      <c r="I60" s="47">
        <f t="shared" si="3"/>
        <v>0</v>
      </c>
      <c r="J60" s="36"/>
      <c r="K60" s="16"/>
    </row>
    <row r="61" ht="62.45" customHeight="1" spans="1:11">
      <c r="A61" s="36">
        <v>22</v>
      </c>
      <c r="B61" s="16" t="s">
        <v>164</v>
      </c>
      <c r="C61" s="16" t="s">
        <v>165</v>
      </c>
      <c r="D61" s="16" t="s">
        <v>166</v>
      </c>
      <c r="E61" s="36"/>
      <c r="F61" s="36" t="s">
        <v>167</v>
      </c>
      <c r="G61" s="36">
        <v>50</v>
      </c>
      <c r="H61" s="36"/>
      <c r="I61" s="47">
        <f t="shared" si="3"/>
        <v>0</v>
      </c>
      <c r="J61" s="36"/>
      <c r="K61" s="36"/>
    </row>
    <row r="62" customHeight="1" spans="1:11">
      <c r="A62" s="36">
        <v>23</v>
      </c>
      <c r="B62" s="16" t="s">
        <v>168</v>
      </c>
      <c r="C62" s="16" t="s">
        <v>169</v>
      </c>
      <c r="D62" s="16" t="s">
        <v>170</v>
      </c>
      <c r="E62" s="36"/>
      <c r="F62" s="36" t="s">
        <v>87</v>
      </c>
      <c r="G62" s="36">
        <v>10</v>
      </c>
      <c r="H62" s="36"/>
      <c r="I62" s="47">
        <f t="shared" si="3"/>
        <v>0</v>
      </c>
      <c r="J62" s="36"/>
      <c r="K62" s="36"/>
    </row>
    <row r="63" customHeight="1" spans="1:11">
      <c r="A63" s="36">
        <v>24</v>
      </c>
      <c r="B63" s="16" t="s">
        <v>171</v>
      </c>
      <c r="C63" s="16" t="s">
        <v>172</v>
      </c>
      <c r="D63" s="16" t="s">
        <v>173</v>
      </c>
      <c r="E63" s="36"/>
      <c r="F63" s="36" t="s">
        <v>29</v>
      </c>
      <c r="G63" s="36">
        <f>0.5*0.5*60</f>
        <v>15</v>
      </c>
      <c r="H63" s="36"/>
      <c r="I63" s="47">
        <f t="shared" si="3"/>
        <v>0</v>
      </c>
      <c r="J63" s="36"/>
      <c r="K63" s="36"/>
    </row>
    <row r="64" customHeight="1" spans="1:11">
      <c r="A64" s="36">
        <v>25</v>
      </c>
      <c r="B64" s="16" t="s">
        <v>114</v>
      </c>
      <c r="C64" s="16" t="s">
        <v>115</v>
      </c>
      <c r="D64" s="16" t="s">
        <v>115</v>
      </c>
      <c r="E64" s="36"/>
      <c r="F64" s="36" t="s">
        <v>116</v>
      </c>
      <c r="G64" s="36">
        <v>2</v>
      </c>
      <c r="H64" s="36"/>
      <c r="I64" s="47">
        <f t="shared" si="3"/>
        <v>0</v>
      </c>
      <c r="J64" s="36"/>
      <c r="K64" s="36"/>
    </row>
    <row r="65" customHeight="1" spans="1:11">
      <c r="A65" s="36">
        <v>26</v>
      </c>
      <c r="B65" s="16" t="s">
        <v>117</v>
      </c>
      <c r="C65" s="16" t="s">
        <v>115</v>
      </c>
      <c r="D65" s="16" t="s">
        <v>115</v>
      </c>
      <c r="E65" s="36"/>
      <c r="F65" s="36" t="s">
        <v>118</v>
      </c>
      <c r="G65" s="36">
        <v>24</v>
      </c>
      <c r="H65" s="36"/>
      <c r="I65" s="47">
        <f t="shared" si="3"/>
        <v>0</v>
      </c>
      <c r="J65" s="36"/>
      <c r="K65" s="36"/>
    </row>
    <row r="66" customHeight="1" spans="1:11">
      <c r="A66" s="36">
        <v>27</v>
      </c>
      <c r="B66" s="36" t="s">
        <v>120</v>
      </c>
      <c r="C66" s="16" t="s">
        <v>115</v>
      </c>
      <c r="D66" s="16" t="s">
        <v>115</v>
      </c>
      <c r="E66" s="36"/>
      <c r="F66" s="16" t="s">
        <v>115</v>
      </c>
      <c r="G66" s="39"/>
      <c r="H66" s="36"/>
      <c r="I66" s="47"/>
      <c r="J66" s="36"/>
      <c r="K66" s="36"/>
    </row>
    <row r="67" customHeight="1" spans="1:11">
      <c r="A67" s="18" t="s">
        <v>174</v>
      </c>
      <c r="B67" s="18"/>
      <c r="C67" s="18"/>
      <c r="D67" s="18"/>
      <c r="E67" s="35"/>
      <c r="F67" s="35"/>
      <c r="G67" s="35"/>
      <c r="H67" s="35"/>
      <c r="I67" s="46">
        <f>SUM(I68:I88)</f>
        <v>0</v>
      </c>
      <c r="J67" s="18"/>
      <c r="K67" s="35"/>
    </row>
    <row r="68" customHeight="1" spans="1:11">
      <c r="A68" s="36">
        <v>1</v>
      </c>
      <c r="B68" s="16" t="s">
        <v>175</v>
      </c>
      <c r="C68" s="16" t="s">
        <v>176</v>
      </c>
      <c r="D68" s="16" t="s">
        <v>173</v>
      </c>
      <c r="E68" s="36" t="s">
        <v>177</v>
      </c>
      <c r="F68" s="36" t="s">
        <v>29</v>
      </c>
      <c r="G68" s="36">
        <v>24</v>
      </c>
      <c r="H68" s="36"/>
      <c r="I68" s="47">
        <f t="shared" ref="I68:I88" si="4">G68*H68</f>
        <v>0</v>
      </c>
      <c r="J68" s="36"/>
      <c r="K68" s="36"/>
    </row>
    <row r="69" customHeight="1" spans="1:11">
      <c r="A69" s="36">
        <v>2</v>
      </c>
      <c r="B69" s="16" t="s">
        <v>178</v>
      </c>
      <c r="C69" s="16" t="s">
        <v>38</v>
      </c>
      <c r="D69" s="16" t="s">
        <v>179</v>
      </c>
      <c r="E69" s="36" t="s">
        <v>180</v>
      </c>
      <c r="F69" s="36" t="s">
        <v>29</v>
      </c>
      <c r="G69" s="36">
        <f>3*2</f>
        <v>6</v>
      </c>
      <c r="H69" s="36"/>
      <c r="I69" s="47">
        <f t="shared" si="4"/>
        <v>0</v>
      </c>
      <c r="J69" s="36"/>
      <c r="K69" s="36"/>
    </row>
    <row r="70" customHeight="1" spans="1:11">
      <c r="A70" s="36">
        <v>3</v>
      </c>
      <c r="B70" s="16" t="s">
        <v>181</v>
      </c>
      <c r="C70" s="16" t="s">
        <v>38</v>
      </c>
      <c r="D70" s="16" t="s">
        <v>182</v>
      </c>
      <c r="E70" s="36" t="s">
        <v>183</v>
      </c>
      <c r="F70" s="36" t="s">
        <v>29</v>
      </c>
      <c r="G70" s="36">
        <f>1.9*0.45*12</f>
        <v>10.26</v>
      </c>
      <c r="H70" s="36"/>
      <c r="I70" s="47">
        <f t="shared" si="4"/>
        <v>0</v>
      </c>
      <c r="J70" s="36"/>
      <c r="K70" s="36"/>
    </row>
    <row r="71" customHeight="1" spans="1:11">
      <c r="A71" s="36">
        <v>4</v>
      </c>
      <c r="B71" s="16" t="s">
        <v>37</v>
      </c>
      <c r="C71" s="16" t="s">
        <v>38</v>
      </c>
      <c r="D71" s="16" t="s">
        <v>184</v>
      </c>
      <c r="E71" s="36" t="s">
        <v>102</v>
      </c>
      <c r="F71" s="36" t="s">
        <v>29</v>
      </c>
      <c r="G71" s="36">
        <f>10*2</f>
        <v>20</v>
      </c>
      <c r="H71" s="36"/>
      <c r="I71" s="47">
        <f t="shared" si="4"/>
        <v>0</v>
      </c>
      <c r="J71" s="36"/>
      <c r="K71" s="36"/>
    </row>
    <row r="72" ht="75" customHeight="1" spans="1:11">
      <c r="A72" s="36">
        <v>5</v>
      </c>
      <c r="B72" s="16" t="s">
        <v>185</v>
      </c>
      <c r="C72" s="16" t="s">
        <v>38</v>
      </c>
      <c r="D72" s="16" t="s">
        <v>186</v>
      </c>
      <c r="E72" s="36" t="s">
        <v>180</v>
      </c>
      <c r="F72" s="36" t="s">
        <v>29</v>
      </c>
      <c r="G72" s="36">
        <f>3*1.5</f>
        <v>4.5</v>
      </c>
      <c r="H72" s="36"/>
      <c r="I72" s="47">
        <f t="shared" si="4"/>
        <v>0</v>
      </c>
      <c r="J72" s="36"/>
      <c r="K72" s="36"/>
    </row>
    <row r="73" customHeight="1" spans="1:11">
      <c r="A73" s="36">
        <v>6</v>
      </c>
      <c r="B73" s="16" t="s">
        <v>187</v>
      </c>
      <c r="C73" s="16" t="s">
        <v>38</v>
      </c>
      <c r="D73" s="16" t="s">
        <v>188</v>
      </c>
      <c r="E73" s="36"/>
      <c r="F73" s="36" t="s">
        <v>29</v>
      </c>
      <c r="G73" s="36">
        <f>0.6*0.5*12</f>
        <v>3.6</v>
      </c>
      <c r="H73" s="36"/>
      <c r="I73" s="47">
        <f t="shared" si="4"/>
        <v>0</v>
      </c>
      <c r="J73" s="36"/>
      <c r="K73" s="36"/>
    </row>
    <row r="74" customHeight="1" spans="1:11">
      <c r="A74" s="36">
        <v>7</v>
      </c>
      <c r="B74" s="16" t="s">
        <v>187</v>
      </c>
      <c r="C74" s="16" t="s">
        <v>189</v>
      </c>
      <c r="D74" s="16" t="s">
        <v>86</v>
      </c>
      <c r="E74" s="36"/>
      <c r="F74" s="36" t="s">
        <v>98</v>
      </c>
      <c r="G74" s="36">
        <v>12</v>
      </c>
      <c r="H74" s="36"/>
      <c r="I74" s="47">
        <f t="shared" si="4"/>
        <v>0</v>
      </c>
      <c r="J74" s="36"/>
      <c r="K74" s="36"/>
    </row>
    <row r="75" customHeight="1" spans="1:11">
      <c r="A75" s="36">
        <v>8</v>
      </c>
      <c r="B75" s="16" t="s">
        <v>190</v>
      </c>
      <c r="C75" s="16" t="s">
        <v>67</v>
      </c>
      <c r="D75" s="16" t="s">
        <v>191</v>
      </c>
      <c r="E75" s="36" t="s">
        <v>180</v>
      </c>
      <c r="F75" s="36" t="s">
        <v>29</v>
      </c>
      <c r="G75" s="36">
        <f>2.4*2</f>
        <v>4.8</v>
      </c>
      <c r="H75" s="36"/>
      <c r="I75" s="47">
        <f t="shared" si="4"/>
        <v>0</v>
      </c>
      <c r="J75" s="36"/>
      <c r="K75" s="36"/>
    </row>
    <row r="76" customHeight="1" spans="1:11">
      <c r="A76" s="36">
        <v>9</v>
      </c>
      <c r="B76" s="16" t="s">
        <v>192</v>
      </c>
      <c r="C76" s="16" t="s">
        <v>123</v>
      </c>
      <c r="D76" s="16" t="s">
        <v>193</v>
      </c>
      <c r="E76" s="36"/>
      <c r="F76" s="36" t="s">
        <v>29</v>
      </c>
      <c r="G76" s="36">
        <f>1.8*1.2</f>
        <v>2.16</v>
      </c>
      <c r="H76" s="36"/>
      <c r="I76" s="47">
        <f t="shared" si="4"/>
        <v>0</v>
      </c>
      <c r="J76" s="36"/>
      <c r="K76" s="16"/>
    </row>
    <row r="77" customHeight="1" spans="1:11">
      <c r="A77" s="36">
        <v>10</v>
      </c>
      <c r="B77" s="16" t="s">
        <v>93</v>
      </c>
      <c r="C77" s="16" t="s">
        <v>94</v>
      </c>
      <c r="D77" s="16" t="s">
        <v>194</v>
      </c>
      <c r="E77" s="36" t="s">
        <v>180</v>
      </c>
      <c r="F77" s="36" t="s">
        <v>96</v>
      </c>
      <c r="G77" s="36">
        <v>1</v>
      </c>
      <c r="H77" s="36"/>
      <c r="I77" s="47">
        <f t="shared" si="4"/>
        <v>0</v>
      </c>
      <c r="J77" s="36"/>
      <c r="K77" s="36"/>
    </row>
    <row r="78" customHeight="1" spans="1:11">
      <c r="A78" s="36">
        <v>11</v>
      </c>
      <c r="B78" s="16" t="s">
        <v>195</v>
      </c>
      <c r="C78" s="16" t="s">
        <v>79</v>
      </c>
      <c r="D78" s="16" t="s">
        <v>196</v>
      </c>
      <c r="E78" s="36" t="s">
        <v>180</v>
      </c>
      <c r="F78" s="36" t="s">
        <v>29</v>
      </c>
      <c r="G78" s="36">
        <f>4*1*3</f>
        <v>12</v>
      </c>
      <c r="H78" s="36"/>
      <c r="I78" s="47">
        <f t="shared" si="4"/>
        <v>0</v>
      </c>
      <c r="J78" s="36"/>
      <c r="K78" s="36"/>
    </row>
    <row r="79" customHeight="1" spans="1:11">
      <c r="A79" s="36">
        <v>12</v>
      </c>
      <c r="B79" s="16" t="s">
        <v>88</v>
      </c>
      <c r="C79" s="16" t="s">
        <v>82</v>
      </c>
      <c r="D79" s="16" t="s">
        <v>89</v>
      </c>
      <c r="E79" s="36" t="s">
        <v>180</v>
      </c>
      <c r="F79" s="36" t="s">
        <v>87</v>
      </c>
      <c r="G79" s="36">
        <v>1</v>
      </c>
      <c r="H79" s="36"/>
      <c r="I79" s="47">
        <f t="shared" si="4"/>
        <v>0</v>
      </c>
      <c r="J79" s="36"/>
      <c r="K79" s="16"/>
    </row>
    <row r="80" customHeight="1" spans="1:11">
      <c r="A80" s="36">
        <v>13</v>
      </c>
      <c r="B80" s="16" t="s">
        <v>78</v>
      </c>
      <c r="C80" s="16" t="s">
        <v>79</v>
      </c>
      <c r="D80" s="16" t="s">
        <v>197</v>
      </c>
      <c r="E80" s="36" t="s">
        <v>180</v>
      </c>
      <c r="F80" s="36" t="s">
        <v>29</v>
      </c>
      <c r="G80" s="36">
        <f>4*4</f>
        <v>16</v>
      </c>
      <c r="H80" s="36"/>
      <c r="I80" s="47">
        <f t="shared" si="4"/>
        <v>0</v>
      </c>
      <c r="J80" s="36"/>
      <c r="K80" s="36"/>
    </row>
    <row r="81" customHeight="1" spans="1:11">
      <c r="A81" s="36">
        <v>14</v>
      </c>
      <c r="B81" s="16" t="s">
        <v>198</v>
      </c>
      <c r="C81" s="16" t="s">
        <v>199</v>
      </c>
      <c r="D81" s="16" t="s">
        <v>200</v>
      </c>
      <c r="E81" s="36" t="s">
        <v>180</v>
      </c>
      <c r="F81" s="36" t="s">
        <v>87</v>
      </c>
      <c r="G81" s="36">
        <v>1</v>
      </c>
      <c r="H81" s="36"/>
      <c r="I81" s="47">
        <f t="shared" si="4"/>
        <v>0</v>
      </c>
      <c r="J81" s="36"/>
      <c r="K81" s="36"/>
    </row>
    <row r="82" customHeight="1" spans="1:11">
      <c r="A82" s="36">
        <v>15</v>
      </c>
      <c r="B82" s="16" t="s">
        <v>84</v>
      </c>
      <c r="C82" s="16" t="s">
        <v>201</v>
      </c>
      <c r="D82" s="16" t="s">
        <v>86</v>
      </c>
      <c r="E82" s="36" t="s">
        <v>180</v>
      </c>
      <c r="F82" s="36" t="s">
        <v>202</v>
      </c>
      <c r="G82" s="36">
        <v>2</v>
      </c>
      <c r="H82" s="36"/>
      <c r="I82" s="47">
        <f t="shared" si="4"/>
        <v>0</v>
      </c>
      <c r="J82" s="36"/>
      <c r="K82" s="36"/>
    </row>
    <row r="83" customHeight="1" spans="1:11">
      <c r="A83" s="36">
        <v>16</v>
      </c>
      <c r="B83" s="16" t="s">
        <v>93</v>
      </c>
      <c r="C83" s="16" t="s">
        <v>94</v>
      </c>
      <c r="D83" s="16" t="s">
        <v>89</v>
      </c>
      <c r="E83" s="36" t="s">
        <v>203</v>
      </c>
      <c r="F83" s="36" t="s">
        <v>96</v>
      </c>
      <c r="G83" s="36">
        <v>1</v>
      </c>
      <c r="H83" s="36"/>
      <c r="I83" s="47">
        <f t="shared" si="4"/>
        <v>0</v>
      </c>
      <c r="J83" s="36"/>
      <c r="K83" s="36"/>
    </row>
    <row r="84" customHeight="1" spans="1:11">
      <c r="A84" s="36">
        <v>17</v>
      </c>
      <c r="B84" s="16" t="s">
        <v>93</v>
      </c>
      <c r="C84" s="16" t="s">
        <v>97</v>
      </c>
      <c r="D84" s="16" t="s">
        <v>204</v>
      </c>
      <c r="E84" s="36" t="s">
        <v>203</v>
      </c>
      <c r="F84" s="36" t="s">
        <v>98</v>
      </c>
      <c r="G84" s="36">
        <v>1</v>
      </c>
      <c r="H84" s="36"/>
      <c r="I84" s="47">
        <f t="shared" si="4"/>
        <v>0</v>
      </c>
      <c r="J84" s="36"/>
      <c r="K84" s="36"/>
    </row>
    <row r="85" spans="1:11">
      <c r="A85" s="36">
        <v>18</v>
      </c>
      <c r="B85" s="16" t="s">
        <v>109</v>
      </c>
      <c r="C85" s="16" t="s">
        <v>82</v>
      </c>
      <c r="D85" s="16" t="s">
        <v>89</v>
      </c>
      <c r="E85" s="36" t="s">
        <v>110</v>
      </c>
      <c r="F85" s="36" t="s">
        <v>87</v>
      </c>
      <c r="G85" s="36">
        <v>1</v>
      </c>
      <c r="H85" s="36"/>
      <c r="I85" s="47">
        <f t="shared" si="4"/>
        <v>0</v>
      </c>
      <c r="J85" s="36"/>
      <c r="K85" s="16"/>
    </row>
    <row r="86" customHeight="1" spans="1:11">
      <c r="A86" s="36">
        <v>19</v>
      </c>
      <c r="B86" s="16" t="s">
        <v>114</v>
      </c>
      <c r="C86" s="16" t="s">
        <v>115</v>
      </c>
      <c r="D86" s="16" t="s">
        <v>115</v>
      </c>
      <c r="E86" s="36"/>
      <c r="F86" s="36" t="s">
        <v>116</v>
      </c>
      <c r="G86" s="36">
        <v>1</v>
      </c>
      <c r="H86" s="36"/>
      <c r="I86" s="47">
        <f t="shared" si="4"/>
        <v>0</v>
      </c>
      <c r="J86" s="36"/>
      <c r="K86" s="36"/>
    </row>
    <row r="87" customHeight="1" spans="1:11">
      <c r="A87" s="36">
        <v>20</v>
      </c>
      <c r="B87" s="16" t="s">
        <v>117</v>
      </c>
      <c r="C87" s="16" t="s">
        <v>115</v>
      </c>
      <c r="D87" s="16" t="s">
        <v>115</v>
      </c>
      <c r="E87" s="36"/>
      <c r="F87" s="36" t="s">
        <v>118</v>
      </c>
      <c r="G87" s="36">
        <v>16</v>
      </c>
      <c r="H87" s="36"/>
      <c r="I87" s="47">
        <f t="shared" si="4"/>
        <v>0</v>
      </c>
      <c r="J87" s="36"/>
      <c r="K87" s="36"/>
    </row>
    <row r="88" customHeight="1" spans="1:11">
      <c r="A88" s="36">
        <v>21</v>
      </c>
      <c r="B88" s="36" t="s">
        <v>120</v>
      </c>
      <c r="C88" s="16" t="s">
        <v>115</v>
      </c>
      <c r="D88" s="16" t="s">
        <v>115</v>
      </c>
      <c r="E88" s="36"/>
      <c r="F88" s="16" t="s">
        <v>115</v>
      </c>
      <c r="G88" s="39"/>
      <c r="H88" s="36"/>
      <c r="I88" s="47"/>
      <c r="J88" s="36"/>
      <c r="K88" s="36"/>
    </row>
    <row r="89" customHeight="1" spans="1:11">
      <c r="A89" s="50" t="s">
        <v>205</v>
      </c>
      <c r="B89" s="50"/>
      <c r="C89" s="50"/>
      <c r="D89" s="50"/>
      <c r="E89" s="35"/>
      <c r="F89" s="35"/>
      <c r="G89" s="35"/>
      <c r="H89" s="35"/>
      <c r="I89" s="51">
        <f>I5+I39+I67</f>
        <v>0</v>
      </c>
      <c r="J89" s="35" t="s">
        <v>206</v>
      </c>
      <c r="K89" s="35"/>
    </row>
    <row r="91" ht="27.75" customHeight="1" spans="7:11">
      <c r="G91" s="25"/>
      <c r="H91" s="25"/>
      <c r="I91" s="25"/>
      <c r="J91" s="26"/>
      <c r="K91" s="25"/>
    </row>
  </sheetData>
  <autoFilter ref="A4:D89">
    <extLst/>
  </autoFilter>
  <mergeCells count="32">
    <mergeCell ref="A1:K1"/>
    <mergeCell ref="A2:K2"/>
    <mergeCell ref="E3:I3"/>
    <mergeCell ref="A5:D5"/>
    <mergeCell ref="A39:D39"/>
    <mergeCell ref="A67:D67"/>
    <mergeCell ref="A89:D89"/>
    <mergeCell ref="G91:K91"/>
    <mergeCell ref="A3:A4"/>
    <mergeCell ref="A6:A7"/>
    <mergeCell ref="A8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B3:B4"/>
    <mergeCell ref="B6:B7"/>
    <mergeCell ref="B47:B48"/>
    <mergeCell ref="C3:C4"/>
    <mergeCell ref="D3:D4"/>
    <mergeCell ref="J3:J4"/>
    <mergeCell ref="K3:K4"/>
  </mergeCells>
  <printOptions horizontalCentered="1"/>
  <pageMargins left="0.196850393700787" right="0.196850393700787" top="0.393700787401575" bottom="0.393700787401575" header="0.511811023622047" footer="0.511811023622047"/>
  <pageSetup paperSize="9" scale="70" fitToHeight="10" orientation="landscape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workbookViewId="0">
      <selection activeCell="N8" sqref="N8"/>
    </sheetView>
  </sheetViews>
  <sheetFormatPr defaultColWidth="9" defaultRowHeight="13.5" outlineLevelCol="6"/>
  <cols>
    <col min="1" max="1" width="9" style="4" customWidth="1"/>
    <col min="2" max="2" width="15.375" style="4" customWidth="1"/>
    <col min="3" max="3" width="16.75" style="4" customWidth="1"/>
    <col min="4" max="4" width="12.375" style="4" customWidth="1"/>
    <col min="5" max="5" width="9" style="4"/>
    <col min="6" max="6" width="12.5" style="4" customWidth="1"/>
    <col min="7" max="7" width="22.25" style="4" customWidth="1"/>
    <col min="8" max="16384" width="9" style="4"/>
  </cols>
  <sheetData>
    <row r="1" s="1" customFormat="1" ht="32.25" customHeight="1" spans="1:7">
      <c r="A1" s="5" t="s">
        <v>10</v>
      </c>
      <c r="B1" s="5"/>
      <c r="C1" s="5"/>
      <c r="D1" s="5"/>
      <c r="E1" s="5"/>
      <c r="F1" s="5"/>
      <c r="G1" s="5"/>
    </row>
    <row r="2" s="2" customFormat="1" ht="29.25" customHeight="1" spans="1:7">
      <c r="A2" s="6" t="s">
        <v>11</v>
      </c>
      <c r="B2" s="6"/>
      <c r="C2" s="6"/>
      <c r="D2" s="6"/>
      <c r="E2" s="6"/>
      <c r="F2" s="6"/>
      <c r="G2" s="6"/>
    </row>
    <row r="3" ht="34.5" customHeight="1" spans="1:7">
      <c r="A3" s="7" t="s">
        <v>207</v>
      </c>
      <c r="B3" s="7" t="s">
        <v>13</v>
      </c>
      <c r="C3" s="7" t="s">
        <v>15</v>
      </c>
      <c r="D3" s="8" t="s">
        <v>208</v>
      </c>
      <c r="E3" s="9"/>
      <c r="F3" s="10"/>
      <c r="G3" s="11" t="s">
        <v>209</v>
      </c>
    </row>
    <row r="4" ht="33" customHeight="1" spans="1:7">
      <c r="A4" s="7"/>
      <c r="B4" s="7"/>
      <c r="C4" s="7"/>
      <c r="D4" s="7" t="s">
        <v>22</v>
      </c>
      <c r="E4" s="7" t="s">
        <v>21</v>
      </c>
      <c r="F4" s="7" t="s">
        <v>210</v>
      </c>
      <c r="G4" s="12"/>
    </row>
    <row r="5" ht="39.95" customHeight="1" spans="1:7">
      <c r="A5" s="13" t="s">
        <v>211</v>
      </c>
      <c r="B5" s="13" t="s">
        <v>212</v>
      </c>
      <c r="C5" s="13" t="s">
        <v>213</v>
      </c>
      <c r="D5" s="13"/>
      <c r="E5" s="13" t="s">
        <v>214</v>
      </c>
      <c r="F5" s="13"/>
      <c r="G5" s="14" t="s">
        <v>215</v>
      </c>
    </row>
    <row r="6" ht="33" customHeight="1" spans="1:7">
      <c r="A6" s="13"/>
      <c r="B6" s="13" t="s">
        <v>216</v>
      </c>
      <c r="C6" s="13" t="s">
        <v>217</v>
      </c>
      <c r="D6" s="13"/>
      <c r="E6" s="13" t="s">
        <v>218</v>
      </c>
      <c r="F6" s="13"/>
      <c r="G6" s="15" t="s">
        <v>219</v>
      </c>
    </row>
    <row r="7" ht="33" customHeight="1" spans="1:7">
      <c r="A7" s="13"/>
      <c r="B7" s="13" t="s">
        <v>220</v>
      </c>
      <c r="C7" s="13" t="s">
        <v>89</v>
      </c>
      <c r="D7" s="13"/>
      <c r="E7" s="13" t="s">
        <v>221</v>
      </c>
      <c r="F7" s="13"/>
      <c r="G7" s="14" t="s">
        <v>222</v>
      </c>
    </row>
    <row r="8" ht="39.95" customHeight="1" spans="1:7">
      <c r="A8" s="13"/>
      <c r="B8" s="13" t="s">
        <v>223</v>
      </c>
      <c r="C8" s="13" t="s">
        <v>224</v>
      </c>
      <c r="D8" s="13"/>
      <c r="E8" s="13">
        <v>10</v>
      </c>
      <c r="F8" s="13"/>
      <c r="G8" s="14" t="s">
        <v>225</v>
      </c>
    </row>
    <row r="9" ht="45.95" customHeight="1" spans="1:7">
      <c r="A9" s="13"/>
      <c r="B9" s="13" t="s">
        <v>226</v>
      </c>
      <c r="C9" s="13" t="s">
        <v>227</v>
      </c>
      <c r="D9" s="13"/>
      <c r="E9" s="13" t="s">
        <v>228</v>
      </c>
      <c r="F9" s="13"/>
      <c r="G9" s="14" t="s">
        <v>229</v>
      </c>
    </row>
    <row r="10" ht="33" customHeight="1" spans="1:7">
      <c r="A10" s="13"/>
      <c r="B10" s="16" t="s">
        <v>230</v>
      </c>
      <c r="C10" s="16" t="s">
        <v>231</v>
      </c>
      <c r="D10" s="16"/>
      <c r="E10" s="16" t="s">
        <v>232</v>
      </c>
      <c r="F10" s="16"/>
      <c r="G10" s="17" t="s">
        <v>233</v>
      </c>
    </row>
    <row r="11" ht="30" spans="1:7">
      <c r="A11" s="13"/>
      <c r="B11" s="13" t="s">
        <v>234</v>
      </c>
      <c r="C11" s="13" t="s">
        <v>235</v>
      </c>
      <c r="D11" s="13"/>
      <c r="E11" s="13" t="s">
        <v>236</v>
      </c>
      <c r="F11" s="13"/>
      <c r="G11" s="14" t="s">
        <v>237</v>
      </c>
    </row>
    <row r="12" ht="33" customHeight="1" spans="1:7">
      <c r="A12" s="13" t="s">
        <v>238</v>
      </c>
      <c r="B12" s="16" t="s">
        <v>239</v>
      </c>
      <c r="C12" s="16" t="s">
        <v>240</v>
      </c>
      <c r="D12" s="13"/>
      <c r="E12" s="13" t="s">
        <v>241</v>
      </c>
      <c r="F12" s="13"/>
      <c r="G12" s="14" t="s">
        <v>242</v>
      </c>
    </row>
    <row r="13" ht="33" customHeight="1" spans="1:7">
      <c r="A13" s="13"/>
      <c r="B13" s="16" t="s">
        <v>243</v>
      </c>
      <c r="C13" s="16" t="s">
        <v>244</v>
      </c>
      <c r="D13" s="13"/>
      <c r="E13" s="13" t="s">
        <v>245</v>
      </c>
      <c r="F13" s="13"/>
      <c r="G13" s="15"/>
    </row>
    <row r="14" ht="33" customHeight="1" spans="1:7">
      <c r="A14" s="13"/>
      <c r="B14" s="16" t="s">
        <v>246</v>
      </c>
      <c r="C14" s="16" t="s">
        <v>244</v>
      </c>
      <c r="D14" s="13"/>
      <c r="E14" s="13" t="s">
        <v>247</v>
      </c>
      <c r="F14" s="13"/>
      <c r="G14" s="15"/>
    </row>
    <row r="15" ht="33" customHeight="1" spans="1:7">
      <c r="A15" s="13" t="s">
        <v>248</v>
      </c>
      <c r="B15" s="13" t="s">
        <v>249</v>
      </c>
      <c r="C15" s="13"/>
      <c r="D15" s="13"/>
      <c r="E15" s="13" t="s">
        <v>250</v>
      </c>
      <c r="F15" s="13"/>
      <c r="G15" s="14" t="s">
        <v>251</v>
      </c>
    </row>
    <row r="16" ht="83" customHeight="1" spans="1:7">
      <c r="A16" s="13"/>
      <c r="B16" s="13" t="s">
        <v>252</v>
      </c>
      <c r="C16" s="13"/>
      <c r="D16" s="13"/>
      <c r="E16" s="13" t="s">
        <v>253</v>
      </c>
      <c r="F16" s="13"/>
      <c r="G16" s="14" t="s">
        <v>254</v>
      </c>
    </row>
    <row r="17" ht="33" customHeight="1" spans="1:7">
      <c r="A17" s="18" t="s">
        <v>210</v>
      </c>
      <c r="B17" s="18"/>
      <c r="C17" s="19"/>
      <c r="D17" s="20"/>
      <c r="E17" s="20"/>
      <c r="F17" s="21">
        <f>SUM(F5:F16)</f>
        <v>0</v>
      </c>
      <c r="G17" s="20"/>
    </row>
    <row r="18" s="3" customFormat="1" ht="21.75" customHeight="1" spans="1:7">
      <c r="A18" s="22" t="s">
        <v>255</v>
      </c>
      <c r="B18" s="22"/>
      <c r="C18" s="22"/>
      <c r="D18" s="22"/>
      <c r="E18" s="22"/>
      <c r="F18" s="22"/>
      <c r="G18" s="22"/>
    </row>
    <row r="19" s="3" customFormat="1" ht="80" customHeight="1" spans="1:7">
      <c r="A19" s="23" t="s">
        <v>256</v>
      </c>
      <c r="B19" s="23"/>
      <c r="C19" s="23"/>
      <c r="D19" s="23"/>
      <c r="E19" s="23"/>
      <c r="F19" s="23"/>
      <c r="G19" s="23"/>
    </row>
    <row r="20" ht="88" customHeight="1" spans="1:7">
      <c r="A20" s="24"/>
      <c r="B20" s="24"/>
      <c r="C20" s="24"/>
      <c r="D20" s="24"/>
      <c r="E20" s="24"/>
      <c r="F20" s="24"/>
      <c r="G20" s="24"/>
    </row>
    <row r="25" spans="4:7">
      <c r="D25" s="25"/>
      <c r="E25" s="25"/>
      <c r="F25" s="25"/>
      <c r="G25" s="25"/>
    </row>
  </sheetData>
  <mergeCells count="14">
    <mergeCell ref="A1:G1"/>
    <mergeCell ref="A2:G2"/>
    <mergeCell ref="D3:F3"/>
    <mergeCell ref="A17:B17"/>
    <mergeCell ref="A18:G18"/>
    <mergeCell ref="A19:G19"/>
    <mergeCell ref="D25:G25"/>
    <mergeCell ref="A3:A4"/>
    <mergeCell ref="A5:A11"/>
    <mergeCell ref="A12:A14"/>
    <mergeCell ref="A15:A16"/>
    <mergeCell ref="B3:B4"/>
    <mergeCell ref="C3:C4"/>
    <mergeCell ref="G3:G4"/>
  </mergeCells>
  <printOptions horizontalCentered="1"/>
  <pageMargins left="0.354330708661417" right="0.354330708661417" top="0.393700787401575" bottom="0.393700787401575" header="0.511811023622047" footer="0.511811023622047"/>
  <pageSetup paperSize="9" scale="90" fitToHeight="0" orientation="landscape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儿童友好社区1</vt:lpstr>
      <vt:lpstr>儿童友好社区2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沈清</cp:lastModifiedBy>
  <dcterms:created xsi:type="dcterms:W3CDTF">2022-09-07T06:32:00Z</dcterms:created>
  <cp:lastPrinted>2022-09-19T05:41:00Z</cp:lastPrinted>
  <dcterms:modified xsi:type="dcterms:W3CDTF">2022-09-19T06:30:54Z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6367F992F95841EEBA40A32FEABC086F</vt:lpwstr>
  </property>
  <property fmtid="{D5CDD505-2E9C-101B-9397-08002B2CF9AE}" pid="3" name="KSOProductBuildVer">
    <vt:lpwstr>2052-11.1.0.12313</vt:lpwstr>
  </property>
</Properties>
</file>